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Cover | الغلاف" sheetId="1" state="visible" r:id="rId2"/>
    <sheet name="Register | السجل" sheetId="2" state="visible" r:id="rId3"/>
    <sheet name="Dashboard | لوحة المتابعة" sheetId="3" state="visible" r:id="rId4"/>
    <sheet name="CP library | مكتبة الشروط" sheetId="4" state="visible" r:id="rId5"/>
    <sheet name="ESAP | خطة العمل" sheetId="5" state="visible" r:id="rId6"/>
    <sheet name="Lists | القوائم" sheetId="6"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<sst xmlns="http://schemas.openxmlformats.org/spreadsheetml/2006/main" count="465" uniqueCount="297">
  <si>
    <t xml:space="preserve">Conditions precedent &amp; post-signing E&amp;S tracker</t>
  </si>
  <si>
    <t xml:space="preserve">سجل الشروط المسبقة للصرف والتعهدات البيئية والاجتماعية</t>
  </si>
  <si>
    <t xml:space="preserve">A loan-by-loan register for credit administration, E&amp;S officers and relationship managers to track pre-commitment, pre-disbursement and post-signing environmental and social conditions.</t>
  </si>
  <si>
    <r>
      <rPr>
        <sz val="10"/>
        <color rgb="FF1F2421"/>
        <rFont val="Noto Sans Devanagari"/>
        <family val="2"/>
      </rPr>
      <t xml:space="preserve">سجل عملي لإدارة شؤون الائتمان ومسؤولي المخاطر البيئية والاجتماعية ومسؤولي العلاقات لمتابعة الشروط البيئية والاجتماعية قبل الارتباط وقبل الصرف وبعد التوقيع</t>
    </r>
    <r>
      <rPr>
        <sz val="10"/>
        <color rgb="FF1F2421"/>
        <rFont val="Calibri"/>
        <family val="0"/>
        <charset val="1"/>
      </rPr>
      <t xml:space="preserve">.</t>
    </r>
  </si>
  <si>
    <t xml:space="preserve">1. Enter the reporting reference date in cell C1 of the Register tab. All overdue and waiver-expiry flags recalculate against that cell.</t>
  </si>
  <si>
    <r>
      <rPr>
        <sz val="10"/>
        <color rgb="FF1F2421"/>
        <rFont val="Calibri"/>
        <family val="0"/>
        <charset val="1"/>
      </rPr>
      <t xml:space="preserve">1. </t>
    </r>
    <r>
      <rPr>
        <sz val="10"/>
        <color rgb="FF1F2421"/>
        <rFont val="Noto Sans Devanagari"/>
        <family val="2"/>
      </rPr>
      <t xml:space="preserve">أدخل تاريخ المرجع في الخلية </t>
    </r>
    <r>
      <rPr>
        <sz val="10"/>
        <color rgb="FF1F2421"/>
        <rFont val="Calibri"/>
        <family val="0"/>
        <charset val="1"/>
      </rPr>
      <t xml:space="preserve">C1 </t>
    </r>
    <r>
      <rPr>
        <sz val="10"/>
        <color rgb="FF1F2421"/>
        <rFont val="Noto Sans Devanagari"/>
        <family val="2"/>
      </rPr>
      <t xml:space="preserve">من ورقة </t>
    </r>
    <r>
      <rPr>
        <sz val="10"/>
        <color rgb="FF1F2421"/>
        <rFont val="Calibri"/>
        <family val="0"/>
        <charset val="1"/>
      </rPr>
      <t xml:space="preserve">«</t>
    </r>
    <r>
      <rPr>
        <sz val="10"/>
        <color rgb="FF1F2421"/>
        <rFont val="Noto Sans Devanagari"/>
        <family val="2"/>
      </rPr>
      <t xml:space="preserve">السجل</t>
    </r>
    <r>
      <rPr>
        <sz val="10"/>
        <color rgb="FF1F2421"/>
        <rFont val="Calibri"/>
        <family val="0"/>
        <charset val="1"/>
      </rPr>
      <t xml:space="preserve">». </t>
    </r>
    <r>
      <rPr>
        <sz val="10"/>
        <color rgb="FF1F2421"/>
        <rFont val="Noto Sans Devanagari"/>
        <family val="2"/>
      </rPr>
      <t xml:space="preserve">تُحسب جميع تنبيهات التأخير وانتهاء الإعفاءات تلقائيًا مقارنةً بهذا التاريخ</t>
    </r>
    <r>
      <rPr>
        <sz val="10"/>
        <color rgb="FF1F2421"/>
        <rFont val="Calibri"/>
        <family val="0"/>
        <charset val="1"/>
      </rPr>
      <t xml:space="preserve">.</t>
    </r>
  </si>
  <si>
    <t xml:space="preserve">2. Log each condition precedent (CP) or post-signing covenant on the Register tab and assign its gate (Prior to commitment, Prior to first disbursement, Prior to subsequent disbursement, Ongoing / post-disbursement).</t>
  </si>
  <si>
    <r>
      <rPr>
        <sz val="10"/>
        <color rgb="FF1F2421"/>
        <rFont val="Calibri"/>
        <family val="0"/>
        <charset val="1"/>
      </rPr>
      <t xml:space="preserve">2. </t>
    </r>
    <r>
      <rPr>
        <sz val="10"/>
        <color rgb="FF1F2421"/>
        <rFont val="Noto Sans Devanagari"/>
        <family val="2"/>
      </rPr>
      <t xml:space="preserve">سجّل كل شرط مسبق للصرف أو تعهد لاحق في ورقة </t>
    </r>
    <r>
      <rPr>
        <sz val="10"/>
        <color rgb="FF1F2421"/>
        <rFont val="Calibri"/>
        <family val="0"/>
        <charset val="1"/>
      </rPr>
      <t xml:space="preserve">«</t>
    </r>
    <r>
      <rPr>
        <sz val="10"/>
        <color rgb="FF1F2421"/>
        <rFont val="Noto Sans Devanagari"/>
        <family val="2"/>
      </rPr>
      <t xml:space="preserve">السجل</t>
    </r>
    <r>
      <rPr>
        <sz val="10"/>
        <color rgb="FF1F2421"/>
        <rFont val="Calibri"/>
        <family val="0"/>
        <charset val="1"/>
      </rPr>
      <t xml:space="preserve">» </t>
    </r>
    <r>
      <rPr>
        <sz val="10"/>
        <color rgb="FF1F2421"/>
        <rFont val="Noto Sans Devanagari"/>
        <family val="2"/>
      </rPr>
      <t xml:space="preserve">وحدد بوابتها </t>
    </r>
    <r>
      <rPr>
        <sz val="10"/>
        <color rgb="FF1F2421"/>
        <rFont val="Calibri"/>
        <family val="0"/>
        <charset val="1"/>
      </rPr>
      <t xml:space="preserve">(</t>
    </r>
    <r>
      <rPr>
        <sz val="10"/>
        <color rgb="FF1F2421"/>
        <rFont val="Noto Sans Devanagari"/>
        <family val="2"/>
      </rPr>
      <t xml:space="preserve">قبل الارتباط، قبل الصرف الأول، قبل الدفعات التالية، تعهد مستمر بعد الصرف</t>
    </r>
    <r>
      <rPr>
        <sz val="10"/>
        <color rgb="FF1F2421"/>
        <rFont val="Calibri"/>
        <family val="0"/>
        <charset val="1"/>
      </rPr>
      <t xml:space="preserve">).</t>
    </r>
  </si>
  <si>
    <t xml:space="preserve">3. Credit administration checks the 'Ready to disburse' flag on the Dashboard tab: a loan reads 'Yes' only when zero items sit at Open, Overdue or Expired waiver on pre-commitment or pre-first-disbursement gates.</t>
  </si>
  <si>
    <r>
      <rPr>
        <sz val="10"/>
        <color rgb="FF1F2421"/>
        <rFont val="Calibri"/>
        <family val="0"/>
        <charset val="1"/>
      </rPr>
      <t xml:space="preserve">3. </t>
    </r>
    <r>
      <rPr>
        <sz val="10"/>
        <color rgb="FF1F2421"/>
        <rFont val="Noto Sans Devanagari"/>
        <family val="2"/>
      </rPr>
      <t xml:space="preserve">تتحقق إدارة شؤون الائتمان من مؤشر </t>
    </r>
    <r>
      <rPr>
        <sz val="10"/>
        <color rgb="FF1F2421"/>
        <rFont val="Calibri"/>
        <family val="0"/>
        <charset val="1"/>
      </rPr>
      <t xml:space="preserve">«</t>
    </r>
    <r>
      <rPr>
        <sz val="10"/>
        <color rgb="FF1F2421"/>
        <rFont val="Noto Sans Devanagari"/>
        <family val="2"/>
      </rPr>
      <t xml:space="preserve">جاهز للصرف</t>
    </r>
    <r>
      <rPr>
        <sz val="10"/>
        <color rgb="FF1F2421"/>
        <rFont val="Calibri"/>
        <family val="0"/>
        <charset val="1"/>
      </rPr>
      <t xml:space="preserve">» </t>
    </r>
    <r>
      <rPr>
        <sz val="10"/>
        <color rgb="FF1F2421"/>
        <rFont val="Noto Sans Devanagari"/>
        <family val="2"/>
      </rPr>
      <t xml:space="preserve">في ورقة </t>
    </r>
    <r>
      <rPr>
        <sz val="10"/>
        <color rgb="FF1F2421"/>
        <rFont val="Calibri"/>
        <family val="0"/>
        <charset val="1"/>
      </rPr>
      <t xml:space="preserve">«</t>
    </r>
    <r>
      <rPr>
        <sz val="10"/>
        <color rgb="FF1F2421"/>
        <rFont val="Noto Sans Devanagari"/>
        <family val="2"/>
      </rPr>
      <t xml:space="preserve">لوحة المتابعة</t>
    </r>
    <r>
      <rPr>
        <sz val="10"/>
        <color rgb="FF1F2421"/>
        <rFont val="Calibri"/>
        <family val="0"/>
        <charset val="1"/>
      </rPr>
      <t xml:space="preserve">»: </t>
    </r>
    <r>
      <rPr>
        <sz val="10"/>
        <color rgb="FF1F2421"/>
        <rFont val="Noto Sans Devanagari"/>
        <family val="2"/>
      </rPr>
      <t xml:space="preserve">لا يظهر </t>
    </r>
    <r>
      <rPr>
        <sz val="10"/>
        <color rgb="FF1F2421"/>
        <rFont val="Calibri"/>
        <family val="0"/>
        <charset val="1"/>
      </rPr>
      <t xml:space="preserve">«</t>
    </r>
    <r>
      <rPr>
        <sz val="10"/>
        <color rgb="FF1F2421"/>
        <rFont val="Noto Sans Devanagari"/>
        <family val="2"/>
      </rPr>
      <t xml:space="preserve">نعم</t>
    </r>
    <r>
      <rPr>
        <sz val="10"/>
        <color rgb="FF1F2421"/>
        <rFont val="Calibri"/>
        <family val="0"/>
        <charset val="1"/>
      </rPr>
      <t xml:space="preserve">» </t>
    </r>
    <r>
      <rPr>
        <sz val="10"/>
        <color rgb="FF1F2421"/>
        <rFont val="Noto Sans Devanagari"/>
        <family val="2"/>
      </rPr>
      <t xml:space="preserve">إلا إذا كانت جميع شروط ما قبل الارتباط والصرف الأول مستوفاة أو معفاة بإعفاء ساري المفعول</t>
    </r>
    <r>
      <rPr>
        <sz val="10"/>
        <color rgb="FF1F2421"/>
        <rFont val="Calibri"/>
        <family val="0"/>
        <charset val="1"/>
      </rPr>
      <t xml:space="preserve">.</t>
    </r>
  </si>
  <si>
    <t xml:space="preserve">4. Use the CP library tab for standard clause wording mapped to IFC Guidance Note on Financial Intermediaries (2023), EBRD ESR 9 (2024) and the CBE ESRMS guide (June 2026).</t>
  </si>
  <si>
    <r>
      <rPr>
        <sz val="10"/>
        <color rgb="FF1F2421"/>
        <rFont val="Calibri"/>
        <family val="0"/>
        <charset val="1"/>
      </rPr>
      <t xml:space="preserve">4. </t>
    </r>
    <r>
      <rPr>
        <sz val="10"/>
        <color rgb="FF1F2421"/>
        <rFont val="Noto Sans Devanagari"/>
        <family val="2"/>
      </rPr>
      <t xml:space="preserve">استعمل ورقة </t>
    </r>
    <r>
      <rPr>
        <sz val="10"/>
        <color rgb="FF1F2421"/>
        <rFont val="Calibri"/>
        <family val="0"/>
        <charset val="1"/>
      </rPr>
      <t xml:space="preserve">«</t>
    </r>
    <r>
      <rPr>
        <sz val="10"/>
        <color rgb="FF1F2421"/>
        <rFont val="Noto Sans Devanagari"/>
        <family val="2"/>
      </rPr>
      <t xml:space="preserve">مكتبة الشروط</t>
    </r>
    <r>
      <rPr>
        <sz val="10"/>
        <color rgb="FF1F2421"/>
        <rFont val="Calibri"/>
        <family val="0"/>
        <charset val="1"/>
      </rPr>
      <t xml:space="preserve">» </t>
    </r>
    <r>
      <rPr>
        <sz val="10"/>
        <color rgb="FF1F2421"/>
        <rFont val="Noto Sans Devanagari"/>
        <family val="2"/>
      </rPr>
      <t xml:space="preserve">لصياغة البنود القياسية المربوطة بمذكرة مؤسسة التمويل الدولية </t>
    </r>
    <r>
      <rPr>
        <sz val="10"/>
        <color rgb="FF1F2421"/>
        <rFont val="Calibri"/>
        <family val="0"/>
        <charset val="1"/>
      </rPr>
      <t xml:space="preserve">(2023) </t>
    </r>
    <r>
      <rPr>
        <sz val="10"/>
        <color rgb="FF1F2421"/>
        <rFont val="Noto Sans Devanagari"/>
        <family val="2"/>
      </rPr>
      <t xml:space="preserve">والمتطلب التاسع للبنك الأوروبي </t>
    </r>
    <r>
      <rPr>
        <sz val="10"/>
        <color rgb="FF1F2421"/>
        <rFont val="Calibri"/>
        <family val="0"/>
        <charset val="1"/>
      </rPr>
      <t xml:space="preserve">(2024) </t>
    </r>
    <r>
      <rPr>
        <sz val="10"/>
        <color rgb="FF1F2421"/>
        <rFont val="Noto Sans Devanagari"/>
        <family val="2"/>
      </rPr>
      <t xml:space="preserve">ودليل البنك المركزي المصري </t>
    </r>
    <r>
      <rPr>
        <sz val="10"/>
        <color rgb="FF1F2421"/>
        <rFont val="Calibri"/>
        <family val="0"/>
        <charset val="1"/>
      </rPr>
      <t xml:space="preserve">(</t>
    </r>
    <r>
      <rPr>
        <sz val="10"/>
        <color rgb="FF1F2421"/>
        <rFont val="Noto Sans Devanagari"/>
        <family val="2"/>
      </rPr>
      <t xml:space="preserve">يونيو </t>
    </r>
    <r>
      <rPr>
        <sz val="10"/>
        <color rgb="FF1F2421"/>
        <rFont val="Calibri"/>
        <family val="0"/>
        <charset val="1"/>
      </rPr>
      <t xml:space="preserve">2026).</t>
    </r>
  </si>
  <si>
    <t xml:space="preserve">Educational template. All sample data is fictional. Public standards only, summarised as at 20 October 2026; rules change, so check the primary text. It is not legal, credit or investment advice. Its outputs are screening indicators, not a certification or a determination of any project's eligibility or category. Not affiliated with or endorsed by any development finance institution, regulator or bank. This also applies to any standard setter or programme named. Provided as is, without warranty. Do not enter confidential client information. All views here are my own. They do not represent my employer or any other institution.</t>
  </si>
  <si>
    <r>
      <rPr>
        <i val="true"/>
        <sz val="9"/>
        <color rgb="FF595959"/>
        <rFont val="Noto Sans Devanagari"/>
        <family val="2"/>
      </rPr>
      <t xml:space="preserve">قالب تعليمي</t>
    </r>
    <r>
      <rPr>
        <i val="true"/>
        <sz val="9"/>
        <color rgb="FF595959"/>
        <rFont val="Calibri"/>
        <family val="0"/>
        <charset val="1"/>
      </rPr>
      <t xml:space="preserve">. </t>
    </r>
    <r>
      <rPr>
        <i val="true"/>
        <sz val="9"/>
        <color rgb="FF595959"/>
        <rFont val="Noto Sans Devanagari"/>
        <family val="2"/>
      </rPr>
      <t xml:space="preserve">جميع البيانات التجريبية خيالية</t>
    </r>
    <r>
      <rPr>
        <i val="true"/>
        <sz val="9"/>
        <color rgb="FF595959"/>
        <rFont val="Calibri"/>
        <family val="0"/>
        <charset val="1"/>
      </rPr>
      <t xml:space="preserve">. </t>
    </r>
    <r>
      <rPr>
        <i val="true"/>
        <sz val="9"/>
        <color rgb="FF595959"/>
        <rFont val="Noto Sans Devanagari"/>
        <family val="2"/>
      </rPr>
      <t xml:space="preserve">يعتمد على معايير منشورة فقط، ملخصة كما في </t>
    </r>
    <r>
      <rPr>
        <i val="true"/>
        <sz val="9"/>
        <color rgb="FF595959"/>
        <rFont val="Calibri"/>
        <family val="0"/>
        <charset val="1"/>
      </rPr>
      <t xml:space="preserve">20 </t>
    </r>
    <r>
      <rPr>
        <i val="true"/>
        <sz val="9"/>
        <color rgb="FF595959"/>
        <rFont val="Noto Sans Devanagari"/>
        <family val="2"/>
      </rPr>
      <t xml:space="preserve">أكتوبر </t>
    </r>
    <r>
      <rPr>
        <i val="true"/>
        <sz val="9"/>
        <color rgb="FF595959"/>
        <rFont val="Calibri"/>
        <family val="0"/>
        <charset val="1"/>
      </rPr>
      <t xml:space="preserve">2026</t>
    </r>
    <r>
      <rPr>
        <i val="true"/>
        <sz val="9"/>
        <color rgb="FF595959"/>
        <rFont val="Noto Sans Devanagari"/>
        <family val="2"/>
      </rPr>
      <t xml:space="preserve">، وقد تتغير القواعد، فراجع النص الأصلي</t>
    </r>
    <r>
      <rPr>
        <i val="true"/>
        <sz val="9"/>
        <color rgb="FF595959"/>
        <rFont val="Calibri"/>
        <family val="0"/>
        <charset val="1"/>
      </rPr>
      <t xml:space="preserve">. </t>
    </r>
    <r>
      <rPr>
        <i val="true"/>
        <sz val="9"/>
        <color rgb="FF595959"/>
        <rFont val="Noto Sans Devanagari"/>
        <family val="2"/>
      </rPr>
      <t xml:space="preserve">ليس استشارة قانونية أو ائتمانية، والمخرجات مؤشرات فحص وليست اعتمادًا أو قرارًا بأهلية أي مشروع أو فئته</t>
    </r>
    <r>
      <rPr>
        <i val="true"/>
        <sz val="9"/>
        <color rgb="FF595959"/>
        <rFont val="Calibri"/>
        <family val="0"/>
        <charset val="1"/>
      </rPr>
      <t xml:space="preserve">. </t>
    </r>
    <r>
      <rPr>
        <i val="true"/>
        <sz val="9"/>
        <color rgb="FF595959"/>
        <rFont val="Noto Sans Devanagari"/>
        <family val="2"/>
      </rPr>
      <t xml:space="preserve">لا علاقة للمؤلف بأي مؤسسة تمويل تنموي أو جهة رقابية أو بنك ولا تأييد منها، وينطبق ذلك على أي جهة معايير أو برنامج مذكور</t>
    </r>
    <r>
      <rPr>
        <i val="true"/>
        <sz val="9"/>
        <color rgb="FF595959"/>
        <rFont val="Calibri"/>
        <family val="0"/>
        <charset val="1"/>
      </rPr>
      <t xml:space="preserve">. </t>
    </r>
    <r>
      <rPr>
        <i val="true"/>
        <sz val="9"/>
        <color rgb="FF595959"/>
        <rFont val="Noto Sans Devanagari"/>
        <family val="2"/>
      </rPr>
      <t xml:space="preserve">تُقدَّم كما هي دون ضمان</t>
    </r>
    <r>
      <rPr>
        <i val="true"/>
        <sz val="9"/>
        <color rgb="FF595959"/>
        <rFont val="Calibri"/>
        <family val="0"/>
        <charset val="1"/>
      </rPr>
      <t xml:space="preserve">. </t>
    </r>
    <r>
      <rPr>
        <i val="true"/>
        <sz val="9"/>
        <color rgb="FF595959"/>
        <rFont val="Noto Sans Devanagari"/>
        <family val="2"/>
      </rPr>
      <t xml:space="preserve">لا تُدخل بيانات عملاء سرية</t>
    </r>
    <r>
      <rPr>
        <i val="true"/>
        <sz val="9"/>
        <color rgb="FF595959"/>
        <rFont val="Calibri"/>
        <family val="0"/>
        <charset val="1"/>
      </rPr>
      <t xml:space="preserve">. </t>
    </r>
    <r>
      <rPr>
        <i val="true"/>
        <sz val="9"/>
        <color rgb="FF595959"/>
        <rFont val="Noto Sans Devanagari"/>
        <family val="2"/>
      </rPr>
      <t xml:space="preserve">الآراء الواردة هنا آرائي الشخصية، ولا تمثل جهة عملي ولا أي مؤسسة أخرى</t>
    </r>
    <r>
      <rPr>
        <i val="true"/>
        <sz val="9"/>
        <color rgb="FF595959"/>
        <rFont val="Calibri"/>
        <family val="0"/>
        <charset val="1"/>
      </rPr>
      <t xml:space="preserve">.</t>
    </r>
  </si>
  <si>
    <t xml:space="preserve">Version: v1.0 | 20 October 2026</t>
  </si>
  <si>
    <r>
      <rPr>
        <i val="true"/>
        <sz val="10"/>
        <color rgb="FF595959"/>
        <rFont val="Noto Sans Devanagari"/>
        <family val="2"/>
      </rPr>
      <t xml:space="preserve">الإصدار</t>
    </r>
    <r>
      <rPr>
        <i val="true"/>
        <sz val="10"/>
        <color rgb="FF595959"/>
        <rFont val="Calibri"/>
        <family val="0"/>
        <charset val="1"/>
      </rPr>
      <t xml:space="preserve">: v1.0 | 20 October 2026</t>
    </r>
  </si>
  <si>
    <r>
      <rPr>
        <b val="true"/>
        <sz val="10"/>
        <color rgb="FF1F2421"/>
        <rFont val="Calibri"/>
        <family val="0"/>
        <charset val="1"/>
      </rPr>
      <t xml:space="preserve">As-of date | </t>
    </r>
    <r>
      <rPr>
        <b val="true"/>
        <sz val="10"/>
        <color rgb="FF1F2421"/>
        <rFont val="Noto Sans Devanagari"/>
        <family val="2"/>
      </rPr>
      <t xml:space="preserve">تاريخ المرجع</t>
    </r>
    <r>
      <rPr>
        <b val="true"/>
        <sz val="10"/>
        <color rgb="FF1F2421"/>
        <rFont val="Calibri"/>
        <family val="0"/>
        <charset val="1"/>
      </rPr>
      <t xml:space="preserve">:</t>
    </r>
  </si>
  <si>
    <t xml:space="preserve">Fictional sample data from Lender L (L01 to L06). Do not enter confidential client data.</t>
  </si>
  <si>
    <t xml:space="preserve">Row ID</t>
  </si>
  <si>
    <r>
      <rPr>
        <b val="true"/>
        <sz val="10"/>
        <color rgb="FFFFFFFF"/>
        <rFont val="Calibri"/>
        <family val="0"/>
        <charset val="1"/>
      </rPr>
      <t xml:space="preserve">Loan ID | </t>
    </r>
    <r>
      <rPr>
        <b val="true"/>
        <sz val="10"/>
        <color rgb="FFFFFFFF"/>
        <rFont val="Noto Sans Devanagari"/>
        <family val="2"/>
      </rPr>
      <t xml:space="preserve">رقم التمويل</t>
    </r>
  </si>
  <si>
    <r>
      <rPr>
        <b val="true"/>
        <sz val="10"/>
        <color rgb="FFFFFFFF"/>
        <rFont val="Calibri"/>
        <family val="0"/>
        <charset val="1"/>
      </rPr>
      <t xml:space="preserve">Borrower (fictional) | </t>
    </r>
    <r>
      <rPr>
        <b val="true"/>
        <sz val="10"/>
        <color rgb="FFFFFFFF"/>
        <rFont val="Noto Sans Devanagari"/>
        <family val="2"/>
      </rPr>
      <t xml:space="preserve">المقترض</t>
    </r>
  </si>
  <si>
    <r>
      <rPr>
        <b val="true"/>
        <sz val="10"/>
        <color rgb="FFFFFFFF"/>
        <rFont val="Calibri"/>
        <family val="0"/>
        <charset val="1"/>
      </rPr>
      <t xml:space="preserve">E&amp;S Category | </t>
    </r>
    <r>
      <rPr>
        <b val="true"/>
        <sz val="10"/>
        <color rgb="FFFFFFFF"/>
        <rFont val="Noto Sans Devanagari"/>
        <family val="2"/>
      </rPr>
      <t xml:space="preserve">الفئة</t>
    </r>
  </si>
  <si>
    <r>
      <rPr>
        <b val="true"/>
        <sz val="10"/>
        <color rgb="FFFFFFFF"/>
        <rFont val="Calibri"/>
        <family val="0"/>
        <charset val="1"/>
      </rPr>
      <t xml:space="preserve">Gate | </t>
    </r>
    <r>
      <rPr>
        <b val="true"/>
        <sz val="10"/>
        <color rgb="FFFFFFFF"/>
        <rFont val="Noto Sans Devanagari"/>
        <family val="2"/>
      </rPr>
      <t xml:space="preserve">البوابة</t>
    </r>
  </si>
  <si>
    <r>
      <rPr>
        <b val="true"/>
        <sz val="10"/>
        <color rgb="FFFFFFFF"/>
        <rFont val="Calibri"/>
        <family val="0"/>
        <charset val="1"/>
      </rPr>
      <t xml:space="preserve">Condition / Covenant item | </t>
    </r>
    <r>
      <rPr>
        <b val="true"/>
        <sz val="10"/>
        <color rgb="FFFFFFFF"/>
        <rFont val="Noto Sans Devanagari"/>
        <family val="2"/>
      </rPr>
      <t xml:space="preserve">البند</t>
    </r>
  </si>
  <si>
    <r>
      <rPr>
        <b val="true"/>
        <sz val="10"/>
        <color rgb="FFFFFFFF"/>
        <rFont val="Calibri"/>
        <family val="0"/>
        <charset val="1"/>
      </rPr>
      <t xml:space="preserve">Standard / Clause ref | </t>
    </r>
    <r>
      <rPr>
        <b val="true"/>
        <sz val="10"/>
        <color rgb="FFFFFFFF"/>
        <rFont val="Noto Sans Devanagari"/>
        <family val="2"/>
      </rPr>
      <t xml:space="preserve">المرجع</t>
    </r>
  </si>
  <si>
    <r>
      <rPr>
        <b val="true"/>
        <sz val="10"/>
        <color rgb="FFFFFFFF"/>
        <rFont val="Calibri"/>
        <family val="0"/>
        <charset val="1"/>
      </rPr>
      <t xml:space="preserve">Owner | </t>
    </r>
    <r>
      <rPr>
        <b val="true"/>
        <sz val="10"/>
        <color rgb="FFFFFFFF"/>
        <rFont val="Noto Sans Devanagari"/>
        <family val="2"/>
      </rPr>
      <t xml:space="preserve">المسؤول</t>
    </r>
  </si>
  <si>
    <r>
      <rPr>
        <b val="true"/>
        <sz val="10"/>
        <color rgb="FFFFFFFF"/>
        <rFont val="Calibri"/>
        <family val="0"/>
        <charset val="1"/>
      </rPr>
      <t xml:space="preserve">Due date | </t>
    </r>
    <r>
      <rPr>
        <b val="true"/>
        <sz val="10"/>
        <color rgb="FFFFFFFF"/>
        <rFont val="Noto Sans Devanagari"/>
        <family val="2"/>
      </rPr>
      <t xml:space="preserve">تاريخ الاستحقاق</t>
    </r>
  </si>
  <si>
    <r>
      <rPr>
        <b val="true"/>
        <sz val="10"/>
        <color rgb="FFFFFFFF"/>
        <rFont val="Calibri"/>
        <family val="0"/>
        <charset val="1"/>
      </rPr>
      <t xml:space="preserve">Evidence required | </t>
    </r>
    <r>
      <rPr>
        <b val="true"/>
        <sz val="10"/>
        <color rgb="FFFFFFFF"/>
        <rFont val="Noto Sans Devanagari"/>
        <family val="2"/>
      </rPr>
      <t xml:space="preserve">المستند المطلوب</t>
    </r>
  </si>
  <si>
    <r>
      <rPr>
        <b val="true"/>
        <sz val="10"/>
        <color rgb="FFFFFFFF"/>
        <rFont val="Calibri"/>
        <family val="0"/>
        <charset val="1"/>
      </rPr>
      <t xml:space="preserve">File ref | </t>
    </r>
    <r>
      <rPr>
        <b val="true"/>
        <sz val="10"/>
        <color rgb="FFFFFFFF"/>
        <rFont val="Noto Sans Devanagari"/>
        <family val="2"/>
      </rPr>
      <t xml:space="preserve">مرجع الملف</t>
    </r>
  </si>
  <si>
    <r>
      <rPr>
        <b val="true"/>
        <sz val="10"/>
        <color rgb="FFFFFFFF"/>
        <rFont val="Calibri"/>
        <family val="0"/>
        <charset val="1"/>
      </rPr>
      <t xml:space="preserve">Verified by | </t>
    </r>
    <r>
      <rPr>
        <b val="true"/>
        <sz val="10"/>
        <color rgb="FFFFFFFF"/>
        <rFont val="Noto Sans Devanagari"/>
        <family val="2"/>
      </rPr>
      <t xml:space="preserve">تم التحقق بواسطة</t>
    </r>
  </si>
  <si>
    <r>
      <rPr>
        <b val="true"/>
        <sz val="10"/>
        <color rgb="FFFFFFFF"/>
        <rFont val="Calibri"/>
        <family val="0"/>
        <charset val="1"/>
      </rPr>
      <t xml:space="preserve">Verified date | </t>
    </r>
    <r>
      <rPr>
        <b val="true"/>
        <sz val="10"/>
        <color rgb="FFFFFFFF"/>
        <rFont val="Noto Sans Devanagari"/>
        <family val="2"/>
      </rPr>
      <t xml:space="preserve">تاريخ التحقق</t>
    </r>
  </si>
  <si>
    <r>
      <rPr>
        <b val="true"/>
        <sz val="10"/>
        <color rgb="FFFFFFFF"/>
        <rFont val="Calibri"/>
        <family val="0"/>
        <charset val="1"/>
      </rPr>
      <t xml:space="preserve">Input status | </t>
    </r>
    <r>
      <rPr>
        <b val="true"/>
        <sz val="10"/>
        <color rgb="FFFFFFFF"/>
        <rFont val="Noto Sans Devanagari"/>
        <family val="2"/>
      </rPr>
      <t xml:space="preserve">الحالة المدخلة</t>
    </r>
  </si>
  <si>
    <r>
      <rPr>
        <b val="true"/>
        <sz val="10"/>
        <color rgb="FFFFFFFF"/>
        <rFont val="Calibri"/>
        <family val="0"/>
        <charset val="1"/>
      </rPr>
      <t xml:space="preserve">Waiver expiry | </t>
    </r>
    <r>
      <rPr>
        <b val="true"/>
        <sz val="10"/>
        <color rgb="FFFFFFFF"/>
        <rFont val="Noto Sans Devanagari"/>
        <family val="2"/>
      </rPr>
      <t xml:space="preserve">انتهاء الإعفاء</t>
    </r>
  </si>
  <si>
    <r>
      <rPr>
        <b val="true"/>
        <sz val="10"/>
        <color rgb="FFFFFFFF"/>
        <rFont val="Calibri"/>
        <family val="0"/>
        <charset val="1"/>
      </rPr>
      <t xml:space="preserve">Effective status | </t>
    </r>
    <r>
      <rPr>
        <b val="true"/>
        <sz val="10"/>
        <color rgb="FFFFFFFF"/>
        <rFont val="Noto Sans Devanagari"/>
        <family val="2"/>
      </rPr>
      <t xml:space="preserve">الحالة الفعلية</t>
    </r>
  </si>
  <si>
    <r>
      <rPr>
        <b val="true"/>
        <sz val="10"/>
        <color rgb="FFFFFFFF"/>
        <rFont val="Calibri"/>
        <family val="0"/>
        <charset val="1"/>
      </rPr>
      <t xml:space="preserve">Days remaining / (overdue) | </t>
    </r>
    <r>
      <rPr>
        <b val="true"/>
        <sz val="10"/>
        <color rgb="FFFFFFFF"/>
        <rFont val="Noto Sans Devanagari"/>
        <family val="2"/>
      </rPr>
      <t xml:space="preserve">الأيام المتبقية</t>
    </r>
  </si>
  <si>
    <r>
      <rPr>
        <b val="true"/>
        <sz val="10"/>
        <color rgb="FFFFFFFF"/>
        <rFont val="Calibri"/>
        <family val="0"/>
        <charset val="1"/>
      </rPr>
      <t xml:space="preserve">Ready to disburse (loan gate) | </t>
    </r>
    <r>
      <rPr>
        <b val="true"/>
        <sz val="10"/>
        <color rgb="FFFFFFFF"/>
        <rFont val="Noto Sans Devanagari"/>
        <family val="2"/>
      </rPr>
      <t xml:space="preserve">جاهز للصرف</t>
    </r>
  </si>
  <si>
    <r>
      <rPr>
        <b val="true"/>
        <sz val="10"/>
        <color rgb="FFFFFFFF"/>
        <rFont val="Calibri"/>
        <family val="0"/>
        <charset val="1"/>
      </rPr>
      <t xml:space="preserve">Action note | </t>
    </r>
    <r>
      <rPr>
        <b val="true"/>
        <sz val="10"/>
        <color rgb="FFFFFFFF"/>
        <rFont val="Noto Sans Devanagari"/>
        <family val="2"/>
      </rPr>
      <t xml:space="preserve">ملاحظة المتابعة</t>
    </r>
  </si>
  <si>
    <t xml:space="preserve">CP-001</t>
  </si>
  <si>
    <t xml:space="preserve">L01</t>
  </si>
  <si>
    <t xml:space="preserve">Example Food Processing Co.</t>
  </si>
  <si>
    <t xml:space="preserve">B (Medium)</t>
  </si>
  <si>
    <t xml:space="preserve">Prior to commitment</t>
  </si>
  <si>
    <t xml:space="preserve">Exclusion list &amp; national law screening record signed</t>
  </si>
  <si>
    <t xml:space="preserve">IFC GN para 34; EBRD ESR 9.13</t>
  </si>
  <si>
    <t xml:space="preserve">RM / E&amp;S Officer</t>
  </si>
  <si>
    <t xml:space="preserve">Dated screening sheet v1.0</t>
  </si>
  <si>
    <t xml:space="preserve">L01-ES-01</t>
  </si>
  <si>
    <t xml:space="preserve">E&amp;S Officer</t>
  </si>
  <si>
    <t xml:space="preserve">Met</t>
  </si>
  <si>
    <t xml:space="preserve">Closed before credit committee</t>
  </si>
  <si>
    <t xml:space="preserve">CP-002</t>
  </si>
  <si>
    <t xml:space="preserve">Prior to first disbursement</t>
  </si>
  <si>
    <t xml:space="preserve">Valid operating &amp; environmental permit on file</t>
  </si>
  <si>
    <t xml:space="preserve">CBE Guide I.4; IFC GN para 34</t>
  </si>
  <si>
    <t xml:space="preserve">Credit Admin</t>
  </si>
  <si>
    <t xml:space="preserve">Operating licence + EEAA permit copy</t>
  </si>
  <si>
    <t xml:space="preserve">L01-ES-02</t>
  </si>
  <si>
    <t xml:space="preserve">Verified against original</t>
  </si>
  <si>
    <t xml:space="preserve">CP-003</t>
  </si>
  <si>
    <t xml:space="preserve">ESAP schedule countersigned in loan agreement</t>
  </si>
  <si>
    <t xml:space="preserve">IFC GN para 43; EBRD ESR 9.13</t>
  </si>
  <si>
    <t xml:space="preserve">Legal / Credit Admin</t>
  </si>
  <si>
    <t xml:space="preserve">Signed Facility Agreement Annex E</t>
  </si>
  <si>
    <t xml:space="preserve">L01-LEG-04</t>
  </si>
  <si>
    <t xml:space="preserve">Tranche 1 released 01 Oct 2026</t>
  </si>
  <si>
    <t xml:space="preserve">CP-004</t>
  </si>
  <si>
    <t xml:space="preserve">Ongoing / post-disbursement</t>
  </si>
  <si>
    <t xml:space="preserve">Annual E&amp;S monitoring &amp; PCAF energy data submission</t>
  </si>
  <si>
    <t xml:space="preserve">IFC GN para 43; PCAF 2a</t>
  </si>
  <si>
    <t xml:space="preserve">RM</t>
  </si>
  <si>
    <t xml:space="preserve">12m electricity bills + annual E&amp;S form</t>
  </si>
  <si>
    <t xml:space="preserve">Open</t>
  </si>
  <si>
    <t xml:space="preserve">First annual review due Q1 2027</t>
  </si>
  <si>
    <t xml:space="preserve">CP-005</t>
  </si>
  <si>
    <t xml:space="preserve">L02</t>
  </si>
  <si>
    <t xml:space="preserve">Example Plastic Packaging Co.</t>
  </si>
  <si>
    <t xml:space="preserve">Exclusion &amp; category confirmation memo</t>
  </si>
  <si>
    <t xml:space="preserve">CBE Guide I.2-I.3</t>
  </si>
  <si>
    <t xml:space="preserve">Signed categorisation note</t>
  </si>
  <si>
    <t xml:space="preserve">L02-ES-01</t>
  </si>
  <si>
    <t xml:space="preserve">Confirmed Category B</t>
  </si>
  <si>
    <t xml:space="preserve">CP-006</t>
  </si>
  <si>
    <t xml:space="preserve">Civil defence &amp; fire safety certificate renewal</t>
  </si>
  <si>
    <t xml:space="preserve">National law; CBE Guide I.4</t>
  </si>
  <si>
    <t xml:space="preserve">Renewed Civil Defence certificate</t>
  </si>
  <si>
    <t xml:space="preserve">L02-WAV-01</t>
  </si>
  <si>
    <t xml:space="preserve">Credit Committee</t>
  </si>
  <si>
    <t xml:space="preserve">Waived</t>
  </si>
  <si>
    <t xml:space="preserve">30-day waiver granted pending inspection</t>
  </si>
  <si>
    <t xml:space="preserve">CP-007</t>
  </si>
  <si>
    <t xml:space="preserve">Prior to subsequent disbursement</t>
  </si>
  <si>
    <t xml:space="preserve">Solvent storage bunding completion photos</t>
  </si>
  <si>
    <t xml:space="preserve">ESAP Item CAP-02</t>
  </si>
  <si>
    <t xml:space="preserve">Engineer sign-off + dated site photos</t>
  </si>
  <si>
    <t xml:space="preserve">Required before Tranche 2</t>
  </si>
  <si>
    <t xml:space="preserve">CP-008</t>
  </si>
  <si>
    <t xml:space="preserve">L03</t>
  </si>
  <si>
    <t xml:space="preserve">Example Textile Dyeing Co.</t>
  </si>
  <si>
    <t xml:space="preserve">A / High</t>
  </si>
  <si>
    <t xml:space="preserve">Environmental Consultant ESIA review report</t>
  </si>
  <si>
    <t xml:space="preserve">CBE Nov 2022 Regs; Guide I.4</t>
  </si>
  <si>
    <t xml:space="preserve">Approved ESIA report from accredited consultant</t>
  </si>
  <si>
    <t xml:space="preserve">L03-ES-01</t>
  </si>
  <si>
    <t xml:space="preserve">Included in credit memo</t>
  </si>
  <si>
    <t xml:space="preserve">CP-009</t>
  </si>
  <si>
    <t xml:space="preserve">Wastewater pre-treatment discharge permit</t>
  </si>
  <si>
    <t xml:space="preserve">IFC PS3; CBE Guide I.4</t>
  </si>
  <si>
    <t xml:space="preserve">Updated industrial discharge consent</t>
  </si>
  <si>
    <t xml:space="preserve">OVERDUE: Hold Tranche 1 release</t>
  </si>
  <si>
    <t xml:space="preserve">CP-010</t>
  </si>
  <si>
    <t xml:space="preserve">Worker grievance mechanism procedure posted on site</t>
  </si>
  <si>
    <t xml:space="preserve">IFC PS2; CBE Guide I.6</t>
  </si>
  <si>
    <t xml:space="preserve">Signed HR notice + complaint box photo</t>
  </si>
  <si>
    <t xml:space="preserve">L03-ES-04</t>
  </si>
  <si>
    <t xml:space="preserve">Verified during site visit</t>
  </si>
  <si>
    <t xml:space="preserve">CP-011</t>
  </si>
  <si>
    <t xml:space="preserve">L04</t>
  </si>
  <si>
    <t xml:space="preserve">Example Cold Storage Co.</t>
  </si>
  <si>
    <t xml:space="preserve">Refrigerant inventory &amp; phase-out check (non-ODS)</t>
  </si>
  <si>
    <t xml:space="preserve">EBRD Exclusion List (a); IFC List</t>
  </si>
  <si>
    <t xml:space="preserve">Maintenance log showing R-404A / ammonia spec</t>
  </si>
  <si>
    <t xml:space="preserve">L04-ES-01</t>
  </si>
  <si>
    <t xml:space="preserve">No banned ODS present</t>
  </si>
  <si>
    <t xml:space="preserve">CP-012</t>
  </si>
  <si>
    <t xml:space="preserve">Operating licence &amp; cold-store safety permit</t>
  </si>
  <si>
    <t xml:space="preserve">CBE Guide I.4</t>
  </si>
  <si>
    <t xml:space="preserve">Cold-store operating licence copy</t>
  </si>
  <si>
    <t xml:space="preserve">L04-WAV-01</t>
  </si>
  <si>
    <t xml:space="preserve">EXPIRED WAIVER: block disbursement</t>
  </si>
  <si>
    <t xml:space="preserve">CP-013</t>
  </si>
  <si>
    <t xml:space="preserve">L05</t>
  </si>
  <si>
    <t xml:space="preserve">Example Clay Bricks Co.</t>
  </si>
  <si>
    <t xml:space="preserve">Fuel switch technical spec (natural gas kiln burner)</t>
  </si>
  <si>
    <t xml:space="preserve">GEFF Selector / Assisted criteria</t>
  </si>
  <si>
    <t xml:space="preserve">Supplier pro-forma invoice + burner spec</t>
  </si>
  <si>
    <t xml:space="preserve">L05-ES-01</t>
  </si>
  <si>
    <t xml:space="preserve">40% energy saving threshold checked</t>
  </si>
  <si>
    <t xml:space="preserve">CP-014</t>
  </si>
  <si>
    <t xml:space="preserve">Air emissions stack test baseline report</t>
  </si>
  <si>
    <t xml:space="preserve">CBE Guide I.4; ESAP CAP-05</t>
  </si>
  <si>
    <t xml:space="preserve">Accredited lab baseline stack report</t>
  </si>
  <si>
    <t xml:space="preserve">L05-ES-02</t>
  </si>
  <si>
    <t xml:space="preserve">Baseline filed before disbursement</t>
  </si>
  <si>
    <t xml:space="preserve">CP-015</t>
  </si>
  <si>
    <t xml:space="preserve">Post-installation verification certificate</t>
  </si>
  <si>
    <t xml:space="preserve">GEFF Verification pack</t>
  </si>
  <si>
    <t xml:space="preserve">Completion certificate + invoices + payment proof</t>
  </si>
  <si>
    <t xml:space="preserve">Due within 90 days of commissioning</t>
  </si>
  <si>
    <t xml:space="preserve">CP-016</t>
  </si>
  <si>
    <t xml:space="preserve">L06</t>
  </si>
  <si>
    <t xml:space="preserve">Example Metal Fabrication Co.</t>
  </si>
  <si>
    <t xml:space="preserve">Electroplating rinse-water &amp; chemical storage audit</t>
  </si>
  <si>
    <t xml:space="preserve">IFC PS3; EBRD ESR 3</t>
  </si>
  <si>
    <t xml:space="preserve">Site visit report + 3-item ESAP</t>
  </si>
  <si>
    <t xml:space="preserve">L06-ES-01</t>
  </si>
  <si>
    <t xml:space="preserve">Matches A05 worked example</t>
  </si>
  <si>
    <t xml:space="preserve">CP-017</t>
  </si>
  <si>
    <t xml:space="preserve">Signed E&amp;S schedule &amp; hazardous waste contractor contract</t>
  </si>
  <si>
    <t xml:space="preserve">IFC GN para 43; CBE Guide I.4</t>
  </si>
  <si>
    <t xml:space="preserve">Licensed hazardous waste contract copy</t>
  </si>
  <si>
    <t xml:space="preserve">L06-ES-02</t>
  </si>
  <si>
    <t xml:space="preserve">Tranche 1 building works cleared</t>
  </si>
  <si>
    <t xml:space="preserve">CP-018</t>
  </si>
  <si>
    <t xml:space="preserve">Amended environmental permit covering new plating line</t>
  </si>
  <si>
    <t xml:space="preserve">A05 Gate 4 CP to Tranche 2</t>
  </si>
  <si>
    <t xml:space="preserve">Amended EEAA permit + pre-treatment commissioning note</t>
  </si>
  <si>
    <t xml:space="preserve">Holds Tranche 2 equipment release</t>
  </si>
  <si>
    <t xml:space="preserve">CP-019</t>
  </si>
  <si>
    <t xml:space="preserve">CBAM CN 7308 embedded emissions quarterly log</t>
  </si>
  <si>
    <t xml:space="preserve">EU Reg 2023/956; Toolkit File 3</t>
  </si>
  <si>
    <t xml:space="preserve">Electricity MWh + steel precursor tonnes &amp; EF</t>
  </si>
  <si>
    <t xml:space="preserve">35% of sales exported to EU</t>
  </si>
  <si>
    <t xml:space="preserve">CP-020</t>
  </si>
  <si>
    <t xml:space="preserve">Annual occupational health &amp; safety audit</t>
  </si>
  <si>
    <t xml:space="preserve">IFC PS2; EBRD ESR 2</t>
  </si>
  <si>
    <t xml:space="preserve">Annual OHS log &amp; lost-time injury report</t>
  </si>
  <si>
    <t xml:space="preserve">Annual covenant</t>
  </si>
  <si>
    <r>
      <rPr>
        <b val="true"/>
        <sz val="14"/>
        <color rgb="FF0B5D57"/>
        <rFont val="Calibri"/>
        <family val="0"/>
        <charset val="1"/>
      </rPr>
      <t xml:space="preserve">Conditions precedent &amp; E&amp;S covenant dashboard | </t>
    </r>
    <r>
      <rPr>
        <b val="true"/>
        <sz val="14"/>
        <color rgb="FF0B5D57"/>
        <rFont val="Noto Sans Devanagari"/>
        <family val="2"/>
      </rPr>
      <t xml:space="preserve">لوحة متابعة الشروط والتعهدات</t>
    </r>
  </si>
  <si>
    <r>
      <rPr>
        <b val="true"/>
        <sz val="11"/>
        <color rgb="FF0B5D57"/>
        <rFont val="Calibri"/>
        <family val="0"/>
        <charset val="1"/>
      </rPr>
      <t xml:space="preserve">1. Loan-level disbursement gate (Tranche 1) | </t>
    </r>
    <r>
      <rPr>
        <b val="true"/>
        <sz val="11"/>
        <color rgb="FF0B5D57"/>
        <rFont val="Noto Sans Devanagari"/>
        <family val="2"/>
      </rPr>
      <t xml:space="preserve">بوابة الصرف الأول لكل تمويل</t>
    </r>
  </si>
  <si>
    <r>
      <rPr>
        <b val="true"/>
        <sz val="10"/>
        <color rgb="FFFFFFFF"/>
        <rFont val="Calibri"/>
        <family val="0"/>
        <charset val="1"/>
      </rPr>
      <t xml:space="preserve">Loan ID | </t>
    </r>
    <r>
      <rPr>
        <b val="true"/>
        <sz val="10"/>
        <color rgb="FFFFFFFF"/>
        <rFont val="Noto Sans Devanagari"/>
        <family val="2"/>
      </rPr>
      <t xml:space="preserve">التمويل</t>
    </r>
  </si>
  <si>
    <r>
      <rPr>
        <b val="true"/>
        <sz val="10"/>
        <color rgb="FFFFFFFF"/>
        <rFont val="Calibri"/>
        <family val="0"/>
        <charset val="1"/>
      </rPr>
      <t xml:space="preserve">Borrower | </t>
    </r>
    <r>
      <rPr>
        <b val="true"/>
        <sz val="10"/>
        <color rgb="FFFFFFFF"/>
        <rFont val="Noto Sans Devanagari"/>
        <family val="2"/>
      </rPr>
      <t xml:space="preserve">المقترض</t>
    </r>
  </si>
  <si>
    <r>
      <rPr>
        <b val="true"/>
        <sz val="10"/>
        <color rgb="FFFFFFFF"/>
        <rFont val="Calibri"/>
        <family val="0"/>
        <charset val="1"/>
      </rPr>
      <t xml:space="preserve">Total items | </t>
    </r>
    <r>
      <rPr>
        <b val="true"/>
        <sz val="10"/>
        <color rgb="FFFFFFFF"/>
        <rFont val="Noto Sans Devanagari"/>
        <family val="2"/>
      </rPr>
      <t xml:space="preserve">الإجمالي</t>
    </r>
  </si>
  <si>
    <r>
      <rPr>
        <b val="true"/>
        <sz val="10"/>
        <color rgb="FFFFFFFF"/>
        <rFont val="Calibri"/>
        <family val="0"/>
        <charset val="1"/>
      </rPr>
      <t xml:space="preserve">Met | </t>
    </r>
    <r>
      <rPr>
        <b val="true"/>
        <sz val="10"/>
        <color rgb="FFFFFFFF"/>
        <rFont val="Noto Sans Devanagari"/>
        <family val="2"/>
      </rPr>
      <t xml:space="preserve">مستوفى</t>
    </r>
  </si>
  <si>
    <r>
      <rPr>
        <b val="true"/>
        <sz val="10"/>
        <color rgb="FFFFFFFF"/>
        <rFont val="Calibri"/>
        <family val="0"/>
        <charset val="1"/>
      </rPr>
      <t xml:space="preserve">Waived (active) | </t>
    </r>
    <r>
      <rPr>
        <b val="true"/>
        <sz val="10"/>
        <color rgb="FFFFFFFF"/>
        <rFont val="Noto Sans Devanagari"/>
        <family val="2"/>
      </rPr>
      <t xml:space="preserve">معفى</t>
    </r>
  </si>
  <si>
    <r>
      <rPr>
        <b val="true"/>
        <sz val="10"/>
        <color rgb="FFFFFFFF"/>
        <rFont val="Calibri"/>
        <family val="0"/>
        <charset val="1"/>
      </rPr>
      <t xml:space="preserve">Open / Overdue / Expired | </t>
    </r>
    <r>
      <rPr>
        <b val="true"/>
        <sz val="10"/>
        <color rgb="FFFFFFFF"/>
        <rFont val="Noto Sans Devanagari"/>
        <family val="2"/>
      </rPr>
      <t xml:space="preserve">معلق أو متأخر</t>
    </r>
  </si>
  <si>
    <r>
      <rPr>
        <b val="true"/>
        <sz val="10"/>
        <color rgb="FFFFFFFF"/>
        <rFont val="Calibri"/>
        <family val="0"/>
        <charset val="1"/>
      </rPr>
      <t xml:space="preserve">Tranche 1 gate | </t>
    </r>
    <r>
      <rPr>
        <b val="true"/>
        <sz val="10"/>
        <color rgb="FFFFFFFF"/>
        <rFont val="Noto Sans Devanagari"/>
        <family val="2"/>
      </rPr>
      <t xml:space="preserve">قرار الصرف</t>
    </r>
  </si>
  <si>
    <r>
      <rPr>
        <b val="true"/>
        <sz val="10"/>
        <color rgb="FF1F2421"/>
        <rFont val="Calibri"/>
        <family val="0"/>
        <charset val="1"/>
      </rPr>
      <t xml:space="preserve">Total | </t>
    </r>
    <r>
      <rPr>
        <b val="true"/>
        <sz val="10"/>
        <color rgb="FF1F2421"/>
        <rFont val="Noto Sans Devanagari"/>
        <family val="2"/>
      </rPr>
      <t xml:space="preserve">الإجمالي</t>
    </r>
  </si>
  <si>
    <t xml:space="preserve">6 fictional facilities</t>
  </si>
  <si>
    <r>
      <rPr>
        <b val="true"/>
        <sz val="11"/>
        <color rgb="FF0B5D57"/>
        <rFont val="Calibri"/>
        <family val="0"/>
        <charset val="1"/>
      </rPr>
      <t xml:space="preserve">2. Portfolio breakdown by gate &amp; effective status | </t>
    </r>
    <r>
      <rPr>
        <b val="true"/>
        <sz val="11"/>
        <color rgb="FF0B5D57"/>
        <rFont val="Noto Sans Devanagari"/>
        <family val="2"/>
      </rPr>
      <t xml:space="preserve">التوزيع حسب البوابة والحالة الفعلية</t>
    </r>
  </si>
  <si>
    <r>
      <rPr>
        <b val="true"/>
        <sz val="10"/>
        <color rgb="FFFFFFFF"/>
        <rFont val="Calibri"/>
        <family val="0"/>
        <charset val="1"/>
      </rPr>
      <t xml:space="preserve">Open | </t>
    </r>
    <r>
      <rPr>
        <b val="true"/>
        <sz val="10"/>
        <color rgb="FFFFFFFF"/>
        <rFont val="Noto Sans Devanagari"/>
        <family val="2"/>
      </rPr>
      <t xml:space="preserve">مفتوح</t>
    </r>
  </si>
  <si>
    <r>
      <rPr>
        <b val="true"/>
        <sz val="10"/>
        <color rgb="FFFFFFFF"/>
        <rFont val="Calibri"/>
        <family val="0"/>
        <charset val="1"/>
      </rPr>
      <t xml:space="preserve">Overdue | </t>
    </r>
    <r>
      <rPr>
        <b val="true"/>
        <sz val="10"/>
        <color rgb="FFFFFFFF"/>
        <rFont val="Noto Sans Devanagari"/>
        <family val="2"/>
      </rPr>
      <t xml:space="preserve">متأخر</t>
    </r>
  </si>
  <si>
    <r>
      <rPr>
        <b val="true"/>
        <sz val="10"/>
        <color rgb="FFFFFFFF"/>
        <rFont val="Calibri"/>
        <family val="0"/>
        <charset val="1"/>
      </rPr>
      <t xml:space="preserve">Expired waiver | </t>
    </r>
    <r>
      <rPr>
        <b val="true"/>
        <sz val="10"/>
        <color rgb="FFFFFFFF"/>
        <rFont val="Noto Sans Devanagari"/>
        <family val="2"/>
      </rPr>
      <t xml:space="preserve">إعفاء منتهٍ</t>
    </r>
  </si>
  <si>
    <r>
      <rPr>
        <b val="true"/>
        <sz val="10"/>
        <color rgb="FFFFFFFF"/>
        <rFont val="Calibri"/>
        <family val="0"/>
        <charset val="1"/>
      </rPr>
      <t xml:space="preserve">Total | </t>
    </r>
    <r>
      <rPr>
        <b val="true"/>
        <sz val="10"/>
        <color rgb="FFFFFFFF"/>
        <rFont val="Noto Sans Devanagari"/>
        <family val="2"/>
      </rPr>
      <t xml:space="preserve">الإجمالي</t>
    </r>
  </si>
  <si>
    <t xml:space="preserve">Code</t>
  </si>
  <si>
    <r>
      <rPr>
        <b val="true"/>
        <sz val="10"/>
        <color rgb="FFFFFFFF"/>
        <rFont val="Calibri"/>
        <family val="0"/>
        <charset val="1"/>
      </rPr>
      <t xml:space="preserve">Standard clause (English) | </t>
    </r>
    <r>
      <rPr>
        <b val="true"/>
        <sz val="10"/>
        <color rgb="FFFFFFFF"/>
        <rFont val="Noto Sans Devanagari"/>
        <family val="2"/>
      </rPr>
      <t xml:space="preserve">النص الإنجليزي</t>
    </r>
  </si>
  <si>
    <r>
      <rPr>
        <b val="true"/>
        <sz val="10"/>
        <color rgb="FFFFFFFF"/>
        <rFont val="Calibri"/>
        <family val="0"/>
        <charset val="1"/>
      </rPr>
      <t xml:space="preserve">Standard clause (Arabic) | </t>
    </r>
    <r>
      <rPr>
        <b val="true"/>
        <sz val="10"/>
        <color rgb="FFFFFFFF"/>
        <rFont val="Noto Sans Devanagari"/>
        <family val="2"/>
      </rPr>
      <t xml:space="preserve">النص العربي</t>
    </r>
  </si>
  <si>
    <r>
      <rPr>
        <b val="true"/>
        <sz val="10"/>
        <color rgb="FFFFFFFF"/>
        <rFont val="Calibri"/>
        <family val="0"/>
        <charset val="1"/>
      </rPr>
      <t xml:space="preserve">Primary standard reference | </t>
    </r>
    <r>
      <rPr>
        <b val="true"/>
        <sz val="10"/>
        <color rgb="FFFFFFFF"/>
        <rFont val="Noto Sans Devanagari"/>
        <family val="2"/>
      </rPr>
      <t xml:space="preserve">المرجع الأساسي</t>
    </r>
  </si>
  <si>
    <r>
      <rPr>
        <b val="true"/>
        <sz val="10"/>
        <color rgb="FFFFFFFF"/>
        <rFont val="Calibri"/>
        <family val="0"/>
        <charset val="1"/>
      </rPr>
      <t xml:space="preserve">Evidence that closes the condition | </t>
    </r>
    <r>
      <rPr>
        <b val="true"/>
        <sz val="10"/>
        <color rgb="FFFFFFFF"/>
        <rFont val="Noto Sans Devanagari"/>
        <family val="2"/>
      </rPr>
      <t xml:space="preserve">المستند المطلوب للإغلاق</t>
    </r>
  </si>
  <si>
    <t xml:space="preserve">CP-01</t>
  </si>
  <si>
    <t xml:space="preserve">Completed Exclusion List and national environmental law screening signed by the Relationship Manager and E&amp;S Officer.</t>
  </si>
  <si>
    <r>
      <rPr>
        <sz val="10"/>
        <color rgb="FF1F2421"/>
        <rFont val="Noto Sans Devanagari"/>
        <family val="2"/>
      </rPr>
      <t xml:space="preserve">إتمام فحص قائمة الأنشطة المستبعدة والقانون البيئي الوطني بتوقيع مسؤول العلاقة ومسؤول المخاطر البيئية والاجتماعية</t>
    </r>
    <r>
      <rPr>
        <sz val="10"/>
        <color rgb="FF1F2421"/>
        <rFont val="Calibri"/>
        <family val="0"/>
        <charset val="1"/>
      </rPr>
      <t xml:space="preserve">.</t>
    </r>
  </si>
  <si>
    <t xml:space="preserve">IFC GN (2023) paras 7, 34; EBRD ESR 9 para 13; CBE Guide I.2</t>
  </si>
  <si>
    <t xml:space="preserve">Dated screening record naming the list version</t>
  </si>
  <si>
    <t xml:space="preserve">CP-02</t>
  </si>
  <si>
    <t xml:space="preserve">Written E&amp;S risk categorisation (High/A, Medium/B, Low/C) with the rule that set the category recorded in the credit file.</t>
  </si>
  <si>
    <r>
      <rPr>
        <sz val="10"/>
        <color rgb="FF1F2421"/>
        <rFont val="Noto Sans Devanagari"/>
        <family val="2"/>
      </rPr>
      <t xml:space="preserve">تصنيف مكتوب للمخاطر البيئية والاجتماعية </t>
    </r>
    <r>
      <rPr>
        <sz val="10"/>
        <color rgb="FF1F2421"/>
        <rFont val="Calibri"/>
        <family val="0"/>
        <charset val="1"/>
      </rPr>
      <t xml:space="preserve">(</t>
    </r>
    <r>
      <rPr>
        <sz val="10"/>
        <color rgb="FF1F2421"/>
        <rFont val="Noto Sans Devanagari"/>
        <family val="2"/>
      </rPr>
      <t xml:space="preserve">مرتفع</t>
    </r>
    <r>
      <rPr>
        <sz val="10"/>
        <color rgb="FF1F2421"/>
        <rFont val="Calibri"/>
        <family val="0"/>
        <charset val="1"/>
      </rPr>
      <t xml:space="preserve">/</t>
    </r>
    <r>
      <rPr>
        <sz val="10"/>
        <color rgb="FF1F2421"/>
        <rFont val="Noto Sans Devanagari"/>
        <family val="2"/>
      </rPr>
      <t xml:space="preserve">أ، متوسط</t>
    </r>
    <r>
      <rPr>
        <sz val="10"/>
        <color rgb="FF1F2421"/>
        <rFont val="Calibri"/>
        <family val="0"/>
        <charset val="1"/>
      </rPr>
      <t xml:space="preserve">/</t>
    </r>
    <r>
      <rPr>
        <sz val="10"/>
        <color rgb="FF1F2421"/>
        <rFont val="Noto Sans Devanagari"/>
        <family val="2"/>
      </rPr>
      <t xml:space="preserve">ب، منخفض</t>
    </r>
    <r>
      <rPr>
        <sz val="10"/>
        <color rgb="FF1F2421"/>
        <rFont val="Calibri"/>
        <family val="0"/>
        <charset val="1"/>
      </rPr>
      <t xml:space="preserve">/</t>
    </r>
    <r>
      <rPr>
        <sz val="10"/>
        <color rgb="FF1F2421"/>
        <rFont val="Noto Sans Devanagari"/>
        <family val="2"/>
      </rPr>
      <t xml:space="preserve">ج</t>
    </r>
    <r>
      <rPr>
        <sz val="10"/>
        <color rgb="FF1F2421"/>
        <rFont val="Calibri"/>
        <family val="0"/>
        <charset val="1"/>
      </rPr>
      <t xml:space="preserve">) </t>
    </r>
    <r>
      <rPr>
        <sz val="10"/>
        <color rgb="FF1F2421"/>
        <rFont val="Noto Sans Devanagari"/>
        <family val="2"/>
      </rPr>
      <t xml:space="preserve">مع القاعدة المطبقة في ملف الائتمان</t>
    </r>
    <r>
      <rPr>
        <sz val="10"/>
        <color rgb="FF1F2421"/>
        <rFont val="Calibri"/>
        <family val="0"/>
        <charset val="1"/>
      </rPr>
      <t xml:space="preserve">.</t>
    </r>
  </si>
  <si>
    <t xml:space="preserve">IFC GN para 36; EBRD ESR 9 para 13; CBE Guide I.3</t>
  </si>
  <si>
    <t xml:space="preserve">Signed categorisation sheet</t>
  </si>
  <si>
    <t xml:space="preserve">CP-03</t>
  </si>
  <si>
    <t xml:space="preserve">For High/Category A or large corporate projects, an Environmental and Social Impact Assessment (ESIA) by an accredited environmental consultant.</t>
  </si>
  <si>
    <r>
      <rPr>
        <sz val="10"/>
        <color rgb="FF1F2421"/>
        <rFont val="Noto Sans Devanagari"/>
        <family val="2"/>
      </rPr>
      <t xml:space="preserve">للمشروعات مرتفعة المخاطر أو الشركات الكبرى</t>
    </r>
    <r>
      <rPr>
        <sz val="10"/>
        <color rgb="FF1F2421"/>
        <rFont val="Calibri"/>
        <family val="0"/>
        <charset val="1"/>
      </rPr>
      <t xml:space="preserve">: </t>
    </r>
    <r>
      <rPr>
        <sz val="10"/>
        <color rgb="FF1F2421"/>
        <rFont val="Noto Sans Devanagari"/>
        <family val="2"/>
      </rPr>
      <t xml:space="preserve">دراسة تقييم الأثر البيئي والاجتماعي من استشاري بيئي معتمد</t>
    </r>
    <r>
      <rPr>
        <sz val="10"/>
        <color rgb="FF1F2421"/>
        <rFont val="Calibri"/>
        <family val="0"/>
        <charset val="1"/>
      </rPr>
      <t xml:space="preserve">.</t>
    </r>
  </si>
  <si>
    <t xml:space="preserve">CBE Binding Regs (Nov 2022); CBE Guide I.4; IFC PS1</t>
  </si>
  <si>
    <t xml:space="preserve">Accredited consultant ESIA report + regulator approval</t>
  </si>
  <si>
    <t xml:space="preserve">CP-04</t>
  </si>
  <si>
    <t xml:space="preserve">Copies of all valid operating licences, environmental permits, civil defence certificates and industrial discharge consents.</t>
  </si>
  <si>
    <r>
      <rPr>
        <sz val="10"/>
        <color rgb="FF1F2421"/>
        <rFont val="Noto Sans Devanagari"/>
        <family val="2"/>
      </rPr>
      <t xml:space="preserve">نسخ سارية من رخصة التشغيل والتصاريح البيئية وشهادة الحماية المدنية وموافقة الصرف الصناعي</t>
    </r>
    <r>
      <rPr>
        <sz val="10"/>
        <color rgb="FF1F2421"/>
        <rFont val="Calibri"/>
        <family val="0"/>
        <charset val="1"/>
      </rPr>
      <t xml:space="preserve">.</t>
    </r>
  </si>
  <si>
    <t xml:space="preserve">IFC GN para 34; EBRD ESR 9 para 13; CBE Guide I.4</t>
  </si>
  <si>
    <t xml:space="preserve">Certified copies checked against originals</t>
  </si>
  <si>
    <t xml:space="preserve">CP-05</t>
  </si>
  <si>
    <t xml:space="preserve">Environmental and Social Action Plan (ESAP) agreed with the borrower, with dated milestones and named owners, attached as a schedule to the facility agreement.</t>
  </si>
  <si>
    <r>
      <rPr>
        <sz val="10"/>
        <color rgb="FF1F2421"/>
        <rFont val="Noto Sans Devanagari"/>
        <family val="2"/>
      </rPr>
      <t xml:space="preserve">خطة عمل بيئية واجتماعية متفق عليها مع المقترض بمواعيد ومسؤولين محددين، مرفقة كملحق بعقد التمويل</t>
    </r>
    <r>
      <rPr>
        <sz val="10"/>
        <color rgb="FF1F2421"/>
        <rFont val="Calibri"/>
        <family val="0"/>
        <charset val="1"/>
      </rPr>
      <t xml:space="preserve">.</t>
    </r>
  </si>
  <si>
    <t xml:space="preserve">IFC GN para 43; EBRD ESR 9 para 13; CBE Guide I.4</t>
  </si>
  <si>
    <t xml:space="preserve">Countersigned ESAP schedule in Facility Agreement</t>
  </si>
  <si>
    <t xml:space="preserve">CP-06</t>
  </si>
  <si>
    <t xml:space="preserve">For green credit line equipment (Selector route): manufacturer specification sheet confirming minimum performance and local supplier pro-forma invoice under USD 300,000 per item.</t>
  </si>
  <si>
    <r>
      <rPr>
        <sz val="10"/>
        <color rgb="FF1F2421"/>
        <rFont val="Noto Sans Devanagari"/>
        <family val="2"/>
      </rPr>
      <t xml:space="preserve">لمعدات خط التمويل الأخضر </t>
    </r>
    <r>
      <rPr>
        <sz val="10"/>
        <color rgb="FF1F2421"/>
        <rFont val="Calibri"/>
        <family val="0"/>
        <charset val="1"/>
      </rPr>
      <t xml:space="preserve">(</t>
    </r>
    <r>
      <rPr>
        <sz val="10"/>
        <color rgb="FF1F2421"/>
        <rFont val="Noto Sans Devanagari"/>
        <family val="2"/>
      </rPr>
      <t xml:space="preserve">مسار القائمة</t>
    </r>
    <r>
      <rPr>
        <sz val="10"/>
        <color rgb="FF1F2421"/>
        <rFont val="Calibri"/>
        <family val="0"/>
        <charset val="1"/>
      </rPr>
      <t xml:space="preserve">): </t>
    </r>
    <r>
      <rPr>
        <sz val="10"/>
        <color rgb="FF1F2421"/>
        <rFont val="Noto Sans Devanagari"/>
        <family val="2"/>
      </rPr>
      <t xml:space="preserve">مواصفات المصنّع المؤكدة للحد الأدنى للأداء وفاتورة مبدئية تحت حد </t>
    </r>
    <r>
      <rPr>
        <sz val="10"/>
        <color rgb="FF1F2421"/>
        <rFont val="Calibri"/>
        <family val="0"/>
        <charset val="1"/>
      </rPr>
      <t xml:space="preserve">300 </t>
    </r>
    <r>
      <rPr>
        <sz val="10"/>
        <color rgb="FF1F2421"/>
        <rFont val="Noto Sans Devanagari"/>
        <family val="2"/>
      </rPr>
      <t xml:space="preserve">ألف دولار للقطعة</t>
    </r>
    <r>
      <rPr>
        <sz val="10"/>
        <color rgb="FF1F2421"/>
        <rFont val="Calibri"/>
        <family val="0"/>
        <charset val="1"/>
      </rPr>
      <t xml:space="preserve">.</t>
    </r>
  </si>
  <si>
    <t xml:space="preserve">EBRD GEFF Egypt II Technology Selector rules</t>
  </si>
  <si>
    <t xml:space="preserve">Spec sheet + Selector code + pro-forma invoice</t>
  </si>
  <si>
    <t xml:space="preserve">CP-07</t>
  </si>
  <si>
    <t xml:space="preserve">For assisted green projects: independent technical assessment report confirming energy saving ratio (&gt;=40%) or renewable yield (&gt;1.74 kWh/USD, Egypt I benchmark).</t>
  </si>
  <si>
    <r>
      <rPr>
        <sz val="10"/>
        <color rgb="FF1F2421"/>
        <rFont val="Noto Sans Devanagari"/>
        <family val="2"/>
      </rPr>
      <t xml:space="preserve">للمشروعات الخضراء الخاضعة للتقييم</t>
    </r>
    <r>
      <rPr>
        <sz val="10"/>
        <color rgb="FF1F2421"/>
        <rFont val="Calibri"/>
        <family val="0"/>
        <charset val="1"/>
      </rPr>
      <t xml:space="preserve">: </t>
    </r>
    <r>
      <rPr>
        <sz val="10"/>
        <color rgb="FF1F2421"/>
        <rFont val="Noto Sans Devanagari"/>
        <family val="2"/>
      </rPr>
      <t xml:space="preserve">تقرير التقييم الفني المؤكد لنسبة التوفير أو إنتاجية الطاقة المتجددة</t>
    </r>
    <r>
      <rPr>
        <sz val="10"/>
        <color rgb="FF1F2421"/>
        <rFont val="Calibri"/>
        <family val="0"/>
        <charset val="1"/>
      </rPr>
      <t xml:space="preserve">.</t>
    </r>
  </si>
  <si>
    <t xml:space="preserve">EBRD GEFF Assisted Project procedures</t>
  </si>
  <si>
    <t xml:space="preserve">GEFF technical assessment report + metered baseline</t>
  </si>
  <si>
    <t xml:space="preserve">CP-08</t>
  </si>
  <si>
    <t xml:space="preserve">Evidence of a functioning worker and community grievance mechanism proportionate to project risk.</t>
  </si>
  <si>
    <r>
      <rPr>
        <sz val="10"/>
        <color rgb="FF1F2421"/>
        <rFont val="Noto Sans Devanagari"/>
        <family val="2"/>
      </rPr>
      <t xml:space="preserve">ما يثبت وجود آلية شكاوى وتظلمات للعاملين والمجتمع المحلي تتناسب مع مخاطر المشروع</t>
    </r>
    <r>
      <rPr>
        <sz val="10"/>
        <color rgb="FF1F2421"/>
        <rFont val="Calibri"/>
        <family val="0"/>
        <charset val="1"/>
      </rPr>
      <t xml:space="preserve">.</t>
    </r>
  </si>
  <si>
    <t xml:space="preserve">IFC PS1/PS2; EBRD ESR 2/ESR 10; CBE Guide I.6</t>
  </si>
  <si>
    <t xml:space="preserve">Written grievance procedure + site notice photo</t>
  </si>
  <si>
    <t xml:space="preserve">CP-09</t>
  </si>
  <si>
    <t xml:space="preserve">Satisfactory completion of all ESAP milestones falling due before the relevant tranche release date.</t>
  </si>
  <si>
    <r>
      <rPr>
        <sz val="10"/>
        <color rgb="FF1F2421"/>
        <rFont val="Noto Sans Devanagari"/>
        <family val="2"/>
      </rPr>
      <t xml:space="preserve">استيفاء جميع بنود خطة العمل البيئية والاجتماعية المستحقة قبل تاريخ صرف الشريحة التالية</t>
    </r>
    <r>
      <rPr>
        <sz val="10"/>
        <color rgb="FF1F2421"/>
        <rFont val="Calibri"/>
        <family val="0"/>
        <charset val="1"/>
      </rPr>
      <t xml:space="preserve">.</t>
    </r>
  </si>
  <si>
    <t xml:space="preserve">IFC GN para 43; A05 Gate 4</t>
  </si>
  <si>
    <t xml:space="preserve">E&amp;S Officer sign-off + dated documentary/photo proof</t>
  </si>
  <si>
    <t xml:space="preserve">CP-10</t>
  </si>
  <si>
    <t xml:space="preserve">Annual E&amp;S performance report delivered within 90 days of fiscal year-end covering permits, incidents, ESAP progress and resource use.</t>
  </si>
  <si>
    <r>
      <rPr>
        <sz val="10"/>
        <color rgb="FF1F2421"/>
        <rFont val="Noto Sans Devanagari"/>
        <family val="2"/>
      </rPr>
      <t xml:space="preserve">تقرير أداء بيئي واجتماعي سنوي خلال </t>
    </r>
    <r>
      <rPr>
        <sz val="10"/>
        <color rgb="FF1F2421"/>
        <rFont val="Calibri"/>
        <family val="0"/>
        <charset val="1"/>
      </rPr>
      <t xml:space="preserve">90 </t>
    </r>
    <r>
      <rPr>
        <sz val="10"/>
        <color rgb="FF1F2421"/>
        <rFont val="Noto Sans Devanagari"/>
        <family val="2"/>
      </rPr>
      <t xml:space="preserve">يومًا من نهاية السنة المالية يشمل التصاريح والحوادث وتقدم خطة العمل</t>
    </r>
    <r>
      <rPr>
        <sz val="10"/>
        <color rgb="FF1F2421"/>
        <rFont val="Calibri"/>
        <family val="0"/>
        <charset val="1"/>
      </rPr>
      <t xml:space="preserve">.</t>
    </r>
  </si>
  <si>
    <t xml:space="preserve">IFC GN para 43 &amp; 52; EBRD ESR 9 para 18; CBE Guide I.7</t>
  </si>
  <si>
    <t xml:space="preserve">Signed annual E&amp;S questionnaire + attachments</t>
  </si>
  <si>
    <t xml:space="preserve">CP-11</t>
  </si>
  <si>
    <t xml:space="preserve">Annual delivery of 12 months of electricity and fuel invoices, production volume and audited balance sheet for PCAF financed-emissions attribution.</t>
  </si>
  <si>
    <r>
      <rPr>
        <sz val="10"/>
        <color rgb="FF1F2421"/>
        <rFont val="Noto Sans Devanagari"/>
        <family val="2"/>
      </rPr>
      <t xml:space="preserve">تقديم فواتير الكهرباء والوقود لاثني عشر شهرًا وحجم الإنتاج والميزانية المدققة لحساب الانبعاثات المموَّلة وفق </t>
    </r>
    <r>
      <rPr>
        <sz val="10"/>
        <color rgb="FF1F2421"/>
        <rFont val="Calibri"/>
        <family val="0"/>
        <charset val="1"/>
      </rPr>
      <t xml:space="preserve">PCAF.</t>
    </r>
  </si>
  <si>
    <t xml:space="preserve">PCAF Part A 3rd ed. (Dec 2025) Table 5.2-1; Toolkit File 2</t>
  </si>
  <si>
    <t xml:space="preserve">Completed PCAF Request tab + utility bills + audited financials</t>
  </si>
  <si>
    <t xml:space="preserve">CP-12</t>
  </si>
  <si>
    <t xml:space="preserve">Immediate notification (within 72 hours) of any workplace fatality, serious injury, environmental spill, regulatory fine or permit suspension.</t>
  </si>
  <si>
    <r>
      <rPr>
        <sz val="10"/>
        <color rgb="FF1F2421"/>
        <rFont val="Noto Sans Devanagari"/>
        <family val="2"/>
      </rPr>
      <t xml:space="preserve">إخطار فوري </t>
    </r>
    <r>
      <rPr>
        <sz val="10"/>
        <color rgb="FF1F2421"/>
        <rFont val="Calibri"/>
        <family val="0"/>
        <charset val="1"/>
      </rPr>
      <t xml:space="preserve">(</t>
    </r>
    <r>
      <rPr>
        <sz val="10"/>
        <color rgb="FF1F2421"/>
        <rFont val="Noto Sans Devanagari"/>
        <family val="2"/>
      </rPr>
      <t xml:space="preserve">خلال </t>
    </r>
    <r>
      <rPr>
        <sz val="10"/>
        <color rgb="FF1F2421"/>
        <rFont val="Calibri"/>
        <family val="0"/>
        <charset val="1"/>
      </rPr>
      <t xml:space="preserve">72 </t>
    </r>
    <r>
      <rPr>
        <sz val="10"/>
        <color rgb="FF1F2421"/>
        <rFont val="Noto Sans Devanagari"/>
        <family val="2"/>
      </rPr>
      <t xml:space="preserve">ساعة</t>
    </r>
    <r>
      <rPr>
        <sz val="10"/>
        <color rgb="FF1F2421"/>
        <rFont val="Calibri"/>
        <family val="0"/>
        <charset val="1"/>
      </rPr>
      <t xml:space="preserve">) </t>
    </r>
    <r>
      <rPr>
        <sz val="10"/>
        <color rgb="FF1F2421"/>
        <rFont val="Noto Sans Devanagari"/>
        <family val="2"/>
      </rPr>
      <t xml:space="preserve">بأي حادث وفاة أو إصابة جسيمة أو تسرب بيئي أو غرامة رقابية أو إيقاف ترخيص</t>
    </r>
    <r>
      <rPr>
        <sz val="10"/>
        <color rgb="FF1F2421"/>
        <rFont val="Calibri"/>
        <family val="0"/>
        <charset val="1"/>
      </rPr>
      <t xml:space="preserve">.</t>
    </r>
  </si>
  <si>
    <t xml:space="preserve">IFC PS1; EBRD ESR 9; CBE Guide I.8</t>
  </si>
  <si>
    <t xml:space="preserve">Incident notice + root-cause &amp; corrective action report</t>
  </si>
  <si>
    <t xml:space="preserve">ESAP ID</t>
  </si>
  <si>
    <r>
      <rPr>
        <b val="true"/>
        <sz val="10"/>
        <color rgb="FFFFFFFF"/>
        <rFont val="Calibri"/>
        <family val="0"/>
        <charset val="1"/>
      </rPr>
      <t xml:space="preserve">Finding / Risk | </t>
    </r>
    <r>
      <rPr>
        <b val="true"/>
        <sz val="10"/>
        <color rgb="FFFFFFFF"/>
        <rFont val="Noto Sans Devanagari"/>
        <family val="2"/>
      </rPr>
      <t xml:space="preserve">الملاحظة أو الخطر</t>
    </r>
  </si>
  <si>
    <r>
      <rPr>
        <b val="true"/>
        <sz val="10"/>
        <color rgb="FFFFFFFF"/>
        <rFont val="Calibri"/>
        <family val="0"/>
        <charset val="1"/>
      </rPr>
      <t xml:space="preserve">Corrective action required | </t>
    </r>
    <r>
      <rPr>
        <b val="true"/>
        <sz val="10"/>
        <color rgb="FFFFFFFF"/>
        <rFont val="Noto Sans Devanagari"/>
        <family val="2"/>
      </rPr>
      <t xml:space="preserve">الإجراء التصحيحي المطلوب</t>
    </r>
  </si>
  <si>
    <r>
      <rPr>
        <b val="true"/>
        <sz val="10"/>
        <color rgb="FFFFFFFF"/>
        <rFont val="Calibri"/>
        <family val="0"/>
        <charset val="1"/>
      </rPr>
      <t xml:space="preserve">Standard ref | </t>
    </r>
    <r>
      <rPr>
        <b val="true"/>
        <sz val="10"/>
        <color rgb="FFFFFFFF"/>
        <rFont val="Noto Sans Devanagari"/>
        <family val="2"/>
      </rPr>
      <t xml:space="preserve">المرجع</t>
    </r>
  </si>
  <si>
    <r>
      <rPr>
        <b val="true"/>
        <sz val="10"/>
        <color rgb="FFFFFFFF"/>
        <rFont val="Calibri"/>
        <family val="0"/>
        <charset val="1"/>
      </rPr>
      <t xml:space="preserve">Linked CP Row | </t>
    </r>
    <r>
      <rPr>
        <b val="true"/>
        <sz val="10"/>
        <color rgb="FFFFFFFF"/>
        <rFont val="Noto Sans Devanagari"/>
        <family val="2"/>
      </rPr>
      <t xml:space="preserve">الشرط المرتبط</t>
    </r>
  </si>
  <si>
    <r>
      <rPr>
        <b val="true"/>
        <sz val="10"/>
        <color rgb="FFFFFFFF"/>
        <rFont val="Calibri"/>
        <family val="0"/>
        <charset val="1"/>
      </rPr>
      <t xml:space="preserve">Target date | </t>
    </r>
    <r>
      <rPr>
        <b val="true"/>
        <sz val="10"/>
        <color rgb="FFFFFFFF"/>
        <rFont val="Noto Sans Devanagari"/>
        <family val="2"/>
      </rPr>
      <t xml:space="preserve">الموعد المستهدف</t>
    </r>
  </si>
  <si>
    <r>
      <rPr>
        <b val="true"/>
        <sz val="10"/>
        <color rgb="FFFFFFFF"/>
        <rFont val="Calibri"/>
        <family val="0"/>
        <charset val="1"/>
      </rPr>
      <t xml:space="preserve">Completion evidence | </t>
    </r>
    <r>
      <rPr>
        <b val="true"/>
        <sz val="10"/>
        <color rgb="FFFFFFFF"/>
        <rFont val="Noto Sans Devanagari"/>
        <family val="2"/>
      </rPr>
      <t xml:space="preserve">دليل الإغلاق</t>
    </r>
  </si>
  <si>
    <r>
      <rPr>
        <b val="true"/>
        <sz val="10"/>
        <color rgb="FFFFFFFF"/>
        <rFont val="Calibri"/>
        <family val="0"/>
        <charset val="1"/>
      </rPr>
      <t xml:space="preserve">Status | </t>
    </r>
    <r>
      <rPr>
        <b val="true"/>
        <sz val="10"/>
        <color rgb="FFFFFFFF"/>
        <rFont val="Noto Sans Devanagari"/>
        <family val="2"/>
      </rPr>
      <t xml:space="preserve">الحالة</t>
    </r>
  </si>
  <si>
    <t xml:space="preserve">CAP-01</t>
  </si>
  <si>
    <t xml:space="preserve">Ammonia chiller room lacks automated leak alarm</t>
  </si>
  <si>
    <t xml:space="preserve">Install calibrated ammonia leak detector + audible alarm</t>
  </si>
  <si>
    <t xml:space="preserve">IFC PS2 / PS3</t>
  </si>
  <si>
    <t xml:space="preserve">Supplier invoice + calibration certificate</t>
  </si>
  <si>
    <t xml:space="preserve">CAP-02</t>
  </si>
  <si>
    <t xml:space="preserve">Solvent drums stored without secondary containment</t>
  </si>
  <si>
    <t xml:space="preserve">Construct 110%-capacity bunded concrete kerbs in store</t>
  </si>
  <si>
    <t xml:space="preserve">Site engineer sign-off + dated photos</t>
  </si>
  <si>
    <t xml:space="preserve">CAP-03</t>
  </si>
  <si>
    <t xml:space="preserve">Effluent pH and COD exceed municipal sewer limit</t>
  </si>
  <si>
    <t xml:space="preserve">Upgrade neutralisation &amp; dissolved-air flotation unit</t>
  </si>
  <si>
    <t xml:space="preserve">Updated discharge permit + accredited lab test</t>
  </si>
  <si>
    <t xml:space="preserve">Overdue</t>
  </si>
  <si>
    <t xml:space="preserve">CAP-04</t>
  </si>
  <si>
    <t xml:space="preserve">No baseline stack emissions measurement before burner swap</t>
  </si>
  <si>
    <t xml:space="preserve">Conduct accredited lab stack test on Kiln #1 and #2</t>
  </si>
  <si>
    <t xml:space="preserve">CBE Guide I.4; GEFF</t>
  </si>
  <si>
    <t xml:space="preserve">Accredited lab baseline report</t>
  </si>
  <si>
    <t xml:space="preserve">Completed</t>
  </si>
  <si>
    <t xml:space="preserve">CAP-05</t>
  </si>
  <si>
    <t xml:space="preserve">Environmental permit covers old line only; rinse water untreated</t>
  </si>
  <si>
    <t xml:space="preserve">Obtain amended EEAA permit + install closed-loop rinse unit</t>
  </si>
  <si>
    <t xml:space="preserve">A05 Gate 3 &amp; Gate 4</t>
  </si>
  <si>
    <t xml:space="preserve">Amended permit + commissioning certificate</t>
  </si>
  <si>
    <r>
      <rPr>
        <b val="true"/>
        <sz val="10"/>
        <color rgb="FFFFFFFF"/>
        <rFont val="Calibri"/>
        <family val="0"/>
        <charset val="1"/>
      </rPr>
      <t xml:space="preserve">Gates | </t>
    </r>
    <r>
      <rPr>
        <b val="true"/>
        <sz val="10"/>
        <color rgb="FFFFFFFF"/>
        <rFont val="Noto Sans Devanagari"/>
        <family val="2"/>
      </rPr>
      <t xml:space="preserve">البوابات</t>
    </r>
  </si>
  <si>
    <r>
      <rPr>
        <b val="true"/>
        <sz val="10"/>
        <color rgb="FFFFFFFF"/>
        <rFont val="Calibri"/>
        <family val="0"/>
        <charset val="1"/>
      </rPr>
      <t xml:space="preserve">Input Status | </t>
    </r>
    <r>
      <rPr>
        <b val="true"/>
        <sz val="10"/>
        <color rgb="FFFFFFFF"/>
        <rFont val="Noto Sans Devanagari"/>
        <family val="2"/>
      </rPr>
      <t xml:space="preserve">الحالات المدخلة</t>
    </r>
  </si>
  <si>
    <r>
      <rPr>
        <b val="true"/>
        <sz val="10"/>
        <color rgb="FFFFFFFF"/>
        <rFont val="Calibri"/>
        <family val="0"/>
        <charset val="1"/>
      </rPr>
      <t xml:space="preserve">Effective Status | </t>
    </r>
    <r>
      <rPr>
        <b val="true"/>
        <sz val="10"/>
        <color rgb="FFFFFFFF"/>
        <rFont val="Noto Sans Devanagari"/>
        <family val="2"/>
      </rPr>
      <t xml:space="preserve">الحالات الفعلية</t>
    </r>
  </si>
  <si>
    <r>
      <rPr>
        <b val="true"/>
        <sz val="10"/>
        <color rgb="FFFFFFFF"/>
        <rFont val="Calibri"/>
        <family val="0"/>
        <charset val="1"/>
      </rPr>
      <t xml:space="preserve">E&amp;S Categories | </t>
    </r>
    <r>
      <rPr>
        <b val="true"/>
        <sz val="10"/>
        <color rgb="FFFFFFFF"/>
        <rFont val="Noto Sans Devanagari"/>
        <family val="2"/>
      </rPr>
      <t xml:space="preserve">الفئات</t>
    </r>
  </si>
  <si>
    <t xml:space="preserve">C (Low)</t>
  </si>
  <si>
    <t xml:space="preserve">Expired waiver</t>
  </si>
</sst>
</file>

<file path=xl/styles.xml><?xml version="1.0" encoding="utf-8"?>
<styleSheet xmlns="http://schemas.openxmlformats.org/spreadsheetml/2006/main">
  <numFmts count="6">
    <numFmt numFmtId="164" formatCode="General"/>
    <numFmt numFmtId="165" formatCode="yyyy\-mm\-dd"/>
    <numFmt numFmtId="166" formatCode="General"/>
    <numFmt numFmtId="167" formatCode="#,##0;\(#,##0\);\0"/>
    <numFmt numFmtId="168" formatCode="&quot;As-of date: &quot;yyyy\-mm\-dd"/>
    <numFmt numFmtId="169" formatCode="#,##0"/>
  </numFmts>
  <fonts count="18">
    <font>
      <sz val="11"/>
      <color rgb="FF000000"/>
      <name val="Calibri"/>
      <family val="2"/>
      <charset val="1"/>
    </font>
    <font>
      <sz val="10"/>
      <name val="Arial"/>
      <family val="0"/>
    </font>
    <font>
      <sz val="10"/>
      <name val="Arial"/>
      <family val="0"/>
    </font>
    <font>
      <sz val="10"/>
      <name val="Arial"/>
      <family val="0"/>
    </font>
    <font>
      <b val="true"/>
      <sz val="14"/>
      <color rgb="FF0B5D57"/>
      <name val="Calibri"/>
      <family val="0"/>
      <charset val="1"/>
    </font>
    <font>
      <b val="true"/>
      <sz val="14"/>
      <color rgb="FF0B5D57"/>
      <name val="Noto Sans Devanagari"/>
      <family val="2"/>
    </font>
    <font>
      <sz val="10"/>
      <color rgb="FF1F2421"/>
      <name val="Calibri"/>
      <family val="0"/>
      <charset val="1"/>
    </font>
    <font>
      <sz val="10"/>
      <color rgb="FF1F2421"/>
      <name val="Noto Sans Devanagari"/>
      <family val="2"/>
    </font>
    <font>
      <i val="true"/>
      <sz val="9"/>
      <color rgb="FF595959"/>
      <name val="Calibri"/>
      <family val="0"/>
      <charset val="1"/>
    </font>
    <font>
      <i val="true"/>
      <sz val="9"/>
      <color rgb="FF595959"/>
      <name val="Noto Sans Devanagari"/>
      <family val="2"/>
    </font>
    <font>
      <i val="true"/>
      <sz val="10"/>
      <color rgb="FF595959"/>
      <name val="Calibri"/>
      <family val="0"/>
      <charset val="1"/>
    </font>
    <font>
      <i val="true"/>
      <sz val="10"/>
      <color rgb="FF595959"/>
      <name val="Noto Sans Devanagari"/>
      <family val="2"/>
    </font>
    <font>
      <b val="true"/>
      <sz val="10"/>
      <color rgb="FF1F2421"/>
      <name val="Calibri"/>
      <family val="0"/>
      <charset val="1"/>
    </font>
    <font>
      <b val="true"/>
      <sz val="10"/>
      <color rgb="FF1F2421"/>
      <name val="Noto Sans Devanagari"/>
      <family val="2"/>
    </font>
    <font>
      <b val="true"/>
      <sz val="10"/>
      <color rgb="FFFFFFFF"/>
      <name val="Calibri"/>
      <family val="0"/>
      <charset val="1"/>
    </font>
    <font>
      <b val="true"/>
      <sz val="10"/>
      <color rgb="FFFFFFFF"/>
      <name val="Noto Sans Devanagari"/>
      <family val="2"/>
    </font>
    <font>
      <b val="true"/>
      <sz val="11"/>
      <color rgb="FF0B5D57"/>
      <name val="Calibri"/>
      <family val="0"/>
      <charset val="1"/>
    </font>
    <font>
      <b val="true"/>
      <sz val="11"/>
      <color rgb="FF0B5D57"/>
      <name val="Noto Sans Devanagari"/>
      <family val="2"/>
    </font>
  </fonts>
  <fills count="6">
    <fill>
      <patternFill patternType="none"/>
    </fill>
    <fill>
      <patternFill patternType="gray125"/>
    </fill>
    <fill>
      <patternFill patternType="solid">
        <fgColor rgb="FFF9FBFB"/>
        <bgColor rgb="FFFFFFFF"/>
      </patternFill>
    </fill>
    <fill>
      <patternFill patternType="solid">
        <fgColor rgb="FFF2F4F4"/>
        <bgColor rgb="FFF9FBFB"/>
      </patternFill>
    </fill>
    <fill>
      <patternFill patternType="solid">
        <fgColor rgb="FF0B5D57"/>
        <bgColor rgb="FF008080"/>
      </patternFill>
    </fill>
    <fill>
      <patternFill patternType="solid">
        <fgColor rgb="FFD9E8E6"/>
        <bgColor rgb="FFD0D7D6"/>
      </patternFill>
    </fill>
  </fills>
  <borders count="3">
    <border diagonalUp="false" diagonalDown="false">
      <left/>
      <right/>
      <top/>
      <bottom/>
      <diagonal/>
    </border>
    <border diagonalUp="false" diagonalDown="false">
      <left style="thin">
        <color rgb="FFD0D7D6"/>
      </left>
      <right style="thin">
        <color rgb="FFD0D7D6"/>
      </right>
      <top style="thin">
        <color rgb="FFD0D7D6"/>
      </top>
      <bottom style="thin">
        <color rgb="FFD0D7D6"/>
      </bottom>
      <diagonal/>
    </border>
    <border diagonalUp="false" diagonalDown="false">
      <left style="thin">
        <color rgb="FFD0D7D6"/>
      </left>
      <right style="thin">
        <color rgb="FFD0D7D6"/>
      </right>
      <top style="thin">
        <color rgb="FFD0D7D6"/>
      </top>
      <bottom style="double">
        <color rgb="FF0B5D5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right"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right" vertical="top" textRotation="0" wrapText="tru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right"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right"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right"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12" fillId="3" borderId="0" xfId="0" applyFont="true" applyBorder="false" applyAlignment="fals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5" fontId="6" fillId="0" borderId="1" xfId="0" applyFont="true" applyBorder="true" applyAlignment="true" applyProtection="false">
      <alignment horizontal="center" vertical="center" textRotation="0" wrapText="tru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5" fontId="6" fillId="3" borderId="1" xfId="0" applyFont="true" applyBorder="true" applyAlignment="true" applyProtection="false">
      <alignment horizontal="center" vertical="center" textRotation="0" wrapText="true" indent="0" shrinkToFit="false"/>
      <protection locked="true" hidden="false"/>
    </xf>
    <xf numFmtId="166" fontId="12" fillId="0" borderId="1" xfId="0" applyFont="true" applyBorder="true" applyAlignment="true" applyProtection="false">
      <alignment horizontal="center" vertical="center" textRotation="0" wrapText="true" indent="0" shrinkToFit="false"/>
      <protection locked="true" hidden="false"/>
    </xf>
    <xf numFmtId="167" fontId="6" fillId="0" borderId="1" xfId="0" applyFont="true" applyBorder="true" applyAlignment="true" applyProtection="false">
      <alignment horizontal="center" vertical="center" textRotation="0" wrapText="tru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9" fontId="0" fillId="0" borderId="1" xfId="0" applyFont="false" applyBorder="true" applyAlignment="true" applyProtection="false">
      <alignment horizontal="center" vertical="center" textRotation="0" wrapText="true" indent="0" shrinkToFit="false"/>
      <protection locked="true" hidden="false"/>
    </xf>
    <xf numFmtId="164" fontId="12" fillId="5" borderId="2" xfId="0" applyFont="true" applyBorder="true" applyAlignment="false" applyProtection="false">
      <alignment horizontal="general" vertical="bottom" textRotation="0" wrapText="false" indent="0" shrinkToFit="false"/>
      <protection locked="true" hidden="false"/>
    </xf>
    <xf numFmtId="164" fontId="10" fillId="5" borderId="2" xfId="0" applyFont="true" applyBorder="true" applyAlignment="false" applyProtection="false">
      <alignment horizontal="general" vertical="bottom" textRotation="0" wrapText="false" indent="0" shrinkToFit="false"/>
      <protection locked="true" hidden="false"/>
    </xf>
    <xf numFmtId="169" fontId="12" fillId="5" borderId="2" xfId="0" applyFont="true" applyBorder="true" applyAlignment="true" applyProtection="false">
      <alignment horizontal="center" vertical="center" textRotation="0" wrapText="true" indent="0" shrinkToFit="false"/>
      <protection locked="true" hidden="false"/>
    </xf>
    <xf numFmtId="166" fontId="12" fillId="5" borderId="2" xfId="0" applyFont="true" applyBorder="true" applyAlignment="true" applyProtection="false">
      <alignment horizontal="center" vertical="center" textRotation="0" wrapText="true" indent="0" shrinkToFit="false"/>
      <protection locked="true" hidden="false"/>
    </xf>
    <xf numFmtId="169" fontId="6" fillId="0" borderId="1" xfId="0" applyFont="true" applyBorder="true" applyAlignment="true" applyProtection="false">
      <alignment horizontal="center" vertical="center" textRotation="0" wrapText="true" indent="0" shrinkToFit="false"/>
      <protection locked="true" hidden="false"/>
    </xf>
    <xf numFmtId="169" fontId="12" fillId="0"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right" vertical="top" textRotation="0" wrapText="tru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B5D57"/>
      <rgbColor rgb="FFC0C0C0"/>
      <rgbColor rgb="FF808080"/>
      <rgbColor rgb="FF9999FF"/>
      <rgbColor rgb="FF993366"/>
      <rgbColor rgb="FFF9FBFB"/>
      <rgbColor rgb="FFD9E8E6"/>
      <rgbColor rgb="FF660066"/>
      <rgbColor rgb="FFFF8080"/>
      <rgbColor rgb="FF0066CC"/>
      <rgbColor rgb="FFD0D7D6"/>
      <rgbColor rgb="FF000080"/>
      <rgbColor rgb="FFFF00FF"/>
      <rgbColor rgb="FFFFFF00"/>
      <rgbColor rgb="FF00FFFF"/>
      <rgbColor rgb="FF800080"/>
      <rgbColor rgb="FF800000"/>
      <rgbColor rgb="FF008080"/>
      <rgbColor rgb="FF0000FF"/>
      <rgbColor rgb="FF00CCFF"/>
      <rgbColor rgb="FFF2F4F4"/>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1F2421"/>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12"/>
  <sheetViews>
    <sheetView showFormulas="false" showGridLines="true" showRowColHeaders="true" showZeros="true" rightToLeft="false" tabSelected="true" showOutlineSymbols="true" defaultGridColor="true" view="normal" topLeftCell="A1" colorId="64" zoomScale="100" zoomScaleNormal="100" zoomScalePageLayoutView="6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3" min="2" style="0" width="58"/>
  </cols>
  <sheetData>
    <row r="2" customFormat="false" ht="15" hidden="false" customHeight="false" outlineLevel="0" collapsed="false">
      <c r="B2" s="1" t="s">
        <v>0</v>
      </c>
      <c r="C2" s="2" t="s">
        <v>1</v>
      </c>
    </row>
    <row r="3" customFormat="false" ht="36" hidden="false" customHeight="true" outlineLevel="0" collapsed="false">
      <c r="B3" s="3" t="s">
        <v>2</v>
      </c>
      <c r="C3" s="4" t="s">
        <v>3</v>
      </c>
    </row>
    <row r="5" customFormat="false" ht="42" hidden="false" customHeight="true" outlineLevel="0" collapsed="false">
      <c r="B5" s="5" t="s">
        <v>4</v>
      </c>
      <c r="C5" s="6" t="s">
        <v>5</v>
      </c>
    </row>
    <row r="6" customFormat="false" ht="42" hidden="false" customHeight="true" outlineLevel="0" collapsed="false">
      <c r="B6" s="5" t="s">
        <v>6</v>
      </c>
      <c r="C6" s="6" t="s">
        <v>7</v>
      </c>
    </row>
    <row r="7" customFormat="false" ht="42" hidden="false" customHeight="true" outlineLevel="0" collapsed="false">
      <c r="B7" s="5" t="s">
        <v>8</v>
      </c>
      <c r="C7" s="6" t="s">
        <v>9</v>
      </c>
    </row>
    <row r="8" customFormat="false" ht="42" hidden="false" customHeight="true" outlineLevel="0" collapsed="false">
      <c r="B8" s="5" t="s">
        <v>10</v>
      </c>
      <c r="C8" s="6" t="s">
        <v>11</v>
      </c>
    </row>
    <row r="10" customFormat="false" ht="67.5" hidden="false" customHeight="true" outlineLevel="0" collapsed="false">
      <c r="B10" s="7" t="s">
        <v>12</v>
      </c>
      <c r="C10" s="8" t="s">
        <v>13</v>
      </c>
    </row>
    <row r="12" customFormat="false" ht="15" hidden="false" customHeight="false" outlineLevel="0" collapsed="false">
      <c r="B12" s="9" t="s">
        <v>14</v>
      </c>
      <c r="C12" s="10"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23"/>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4"/>
    <col collapsed="false" customWidth="true" hidden="false" outlineLevel="0" max="3" min="3" style="0" width="26"/>
    <col collapsed="false" customWidth="true" hidden="false" outlineLevel="0" max="4" min="4" style="0" width="14"/>
    <col collapsed="false" customWidth="true" hidden="false" outlineLevel="0" max="5" min="5" style="0" width="26"/>
    <col collapsed="false" customWidth="true" hidden="false" outlineLevel="0" max="6" min="6" style="0" width="36"/>
    <col collapsed="false" customWidth="true" hidden="false" outlineLevel="0" max="7" min="7" style="0" width="24"/>
    <col collapsed="false" customWidth="true" hidden="false" outlineLevel="0" max="8" min="8" style="0" width="18"/>
    <col collapsed="false" customWidth="true" hidden="false" outlineLevel="0" max="9" min="9" style="0" width="15"/>
    <col collapsed="false" customWidth="true" hidden="false" outlineLevel="0" max="10" min="10" style="0" width="30"/>
    <col collapsed="false" customWidth="true" hidden="false" outlineLevel="0" max="12" min="11" style="0" width="18"/>
    <col collapsed="false" customWidth="true" hidden="false" outlineLevel="0" max="13" min="13" style="0" width="15"/>
    <col collapsed="false" customWidth="true" hidden="false" outlineLevel="0" max="14" min="14" style="0" width="16"/>
    <col collapsed="false" customWidth="true" hidden="false" outlineLevel="0" max="15" min="15" style="0" width="15"/>
    <col collapsed="false" customWidth="true" hidden="false" outlineLevel="0" max="18" min="16" style="0" width="18"/>
    <col collapsed="false" customWidth="true" hidden="false" outlineLevel="0" max="19" min="19" style="0" width="32"/>
  </cols>
  <sheetData>
    <row r="1" customFormat="false" ht="15" hidden="false" customHeight="false" outlineLevel="0" collapsed="false">
      <c r="B1" s="11" t="s">
        <v>16</v>
      </c>
      <c r="C1" s="12" t="n">
        <v>46315</v>
      </c>
      <c r="E1" s="9" t="s">
        <v>17</v>
      </c>
    </row>
    <row r="3" customFormat="false" ht="33.75" hidden="false" customHeight="true" outlineLevel="0" collapsed="false">
      <c r="A3" s="13" t="s">
        <v>18</v>
      </c>
      <c r="B3" s="13" t="s">
        <v>19</v>
      </c>
      <c r="C3" s="13" t="s">
        <v>20</v>
      </c>
      <c r="D3" s="13" t="s">
        <v>21</v>
      </c>
      <c r="E3" s="13" t="s">
        <v>22</v>
      </c>
      <c r="F3" s="13" t="s">
        <v>23</v>
      </c>
      <c r="G3" s="13" t="s">
        <v>24</v>
      </c>
      <c r="H3" s="13" t="s">
        <v>25</v>
      </c>
      <c r="I3" s="13" t="s">
        <v>26</v>
      </c>
      <c r="J3" s="13" t="s">
        <v>27</v>
      </c>
      <c r="K3" s="13" t="s">
        <v>28</v>
      </c>
      <c r="L3" s="13" t="s">
        <v>29</v>
      </c>
      <c r="M3" s="13" t="s">
        <v>30</v>
      </c>
      <c r="N3" s="13" t="s">
        <v>31</v>
      </c>
      <c r="O3" s="13" t="s">
        <v>32</v>
      </c>
      <c r="P3" s="13" t="s">
        <v>33</v>
      </c>
      <c r="Q3" s="13" t="s">
        <v>34</v>
      </c>
      <c r="R3" s="13" t="s">
        <v>35</v>
      </c>
      <c r="S3" s="13" t="s">
        <v>36</v>
      </c>
    </row>
    <row r="4" customFormat="false" ht="27.75" hidden="false" customHeight="true" outlineLevel="0" collapsed="false">
      <c r="A4" s="14" t="s">
        <v>37</v>
      </c>
      <c r="B4" s="14" t="s">
        <v>38</v>
      </c>
      <c r="C4" s="14" t="s">
        <v>39</v>
      </c>
      <c r="D4" s="14" t="s">
        <v>40</v>
      </c>
      <c r="E4" s="14" t="s">
        <v>41</v>
      </c>
      <c r="F4" s="14" t="s">
        <v>42</v>
      </c>
      <c r="G4" s="14" t="s">
        <v>43</v>
      </c>
      <c r="H4" s="14" t="s">
        <v>44</v>
      </c>
      <c r="I4" s="15" t="n">
        <v>46275</v>
      </c>
      <c r="J4" s="14" t="s">
        <v>45</v>
      </c>
      <c r="K4" s="16" t="s">
        <v>46</v>
      </c>
      <c r="L4" s="16" t="s">
        <v>47</v>
      </c>
      <c r="M4" s="17" t="n">
        <v>46274</v>
      </c>
      <c r="N4" s="16" t="s">
        <v>48</v>
      </c>
      <c r="O4" s="17"/>
      <c r="P4" s="18" t="str">
        <f aca="false">IF(N4="Met","Met",IF(N4="Waived",IF(AND(ISNUMBER(O4),O4&lt;$C$1),"Expired waiver","Waived"),IF(AND(ISNUMBER(I4),I4&lt;$C$1),"Overdue","Open")))</f>
        <v>Met</v>
      </c>
      <c r="Q4" s="19" t="str">
        <f aca="false">IF(P4="Met","Closed",IF(P4="Waived",IF(ISNUMBER(O4),O4-$C$1,"n/a"),IF(ISNUMBER(I4),I4-$C$1,"n/a")))</f>
        <v>Closed</v>
      </c>
      <c r="R4" s="18" t="str">
        <f aca="false">IF((COUNTIFS($B$4:$B$23,B4,$E$4:$E$23,"Prior to commitment",$P$4:$P$23,"Open")+COUNTIFS($B$4:$B$23,B4,$E$4:$E$23,"Prior to commitment",$P$4:$P$23,"Overdue")+COUNTIFS($B$4:$B$23,B4,$E$4:$E$23,"Prior to commitment",$P$4:$P$23,"Expired waiver")+COUNTIFS($B$4:$B$23,B4,$E$4:$E$23,"Prior to first disbursement",$P$4:$P$23,"Open")+COUNTIFS($B$4:$B$23,B4,$E$4:$E$23,"Prior to first disbursement",$P$4:$P$23,"Overdue")+COUNTIFS($B$4:$B$23,B4,$E$4:$E$23,"Prior to first disbursement",$P$4:$P$23,"Expired waiver"))=0,"Yes | نعم","Hold | إيقاف")</f>
        <v>Yes | نعم</v>
      </c>
      <c r="S4" s="14" t="s">
        <v>49</v>
      </c>
    </row>
    <row r="5" customFormat="false" ht="27.75" hidden="false" customHeight="true" outlineLevel="0" collapsed="false">
      <c r="A5" s="14" t="s">
        <v>50</v>
      </c>
      <c r="B5" s="14" t="s">
        <v>38</v>
      </c>
      <c r="C5" s="14" t="s">
        <v>39</v>
      </c>
      <c r="D5" s="14" t="s">
        <v>40</v>
      </c>
      <c r="E5" s="14" t="s">
        <v>51</v>
      </c>
      <c r="F5" s="14" t="s">
        <v>52</v>
      </c>
      <c r="G5" s="14" t="s">
        <v>53</v>
      </c>
      <c r="H5" s="14" t="s">
        <v>54</v>
      </c>
      <c r="I5" s="15" t="n">
        <v>46290</v>
      </c>
      <c r="J5" s="14" t="s">
        <v>55</v>
      </c>
      <c r="K5" s="16" t="s">
        <v>56</v>
      </c>
      <c r="L5" s="16" t="s">
        <v>54</v>
      </c>
      <c r="M5" s="17" t="n">
        <v>46289</v>
      </c>
      <c r="N5" s="16" t="s">
        <v>48</v>
      </c>
      <c r="O5" s="17"/>
      <c r="P5" s="18" t="str">
        <f aca="false">IF(N5="Met","Met",IF(N5="Waived",IF(AND(ISNUMBER(O5),O5&lt;$C$1),"Expired waiver","Waived"),IF(AND(ISNUMBER(I5),I5&lt;$C$1),"Overdue","Open")))</f>
        <v>Met</v>
      </c>
      <c r="Q5" s="19" t="str">
        <f aca="false">IF(P5="Met","Closed",IF(P5="Waived",IF(ISNUMBER(O5),O5-$C$1,"n/a"),IF(ISNUMBER(I5),I5-$C$1,"n/a")))</f>
        <v>Closed</v>
      </c>
      <c r="R5" s="18" t="str">
        <f aca="false">IF((COUNTIFS($B$4:$B$23,B5,$E$4:$E$23,"Prior to commitment",$P$4:$P$23,"Open")+COUNTIFS($B$4:$B$23,B5,$E$4:$E$23,"Prior to commitment",$P$4:$P$23,"Overdue")+COUNTIFS($B$4:$B$23,B5,$E$4:$E$23,"Prior to commitment",$P$4:$P$23,"Expired waiver")+COUNTIFS($B$4:$B$23,B5,$E$4:$E$23,"Prior to first disbursement",$P$4:$P$23,"Open")+COUNTIFS($B$4:$B$23,B5,$E$4:$E$23,"Prior to first disbursement",$P$4:$P$23,"Overdue")+COUNTIFS($B$4:$B$23,B5,$E$4:$E$23,"Prior to first disbursement",$P$4:$P$23,"Expired waiver"))=0,"Yes | نعم","Hold | إيقاف")</f>
        <v>Yes | نعم</v>
      </c>
      <c r="S5" s="14" t="s">
        <v>57</v>
      </c>
    </row>
    <row r="6" customFormat="false" ht="27.75" hidden="false" customHeight="true" outlineLevel="0" collapsed="false">
      <c r="A6" s="14" t="s">
        <v>58</v>
      </c>
      <c r="B6" s="14" t="s">
        <v>38</v>
      </c>
      <c r="C6" s="14" t="s">
        <v>39</v>
      </c>
      <c r="D6" s="14" t="s">
        <v>40</v>
      </c>
      <c r="E6" s="14" t="s">
        <v>51</v>
      </c>
      <c r="F6" s="14" t="s">
        <v>59</v>
      </c>
      <c r="G6" s="14" t="s">
        <v>60</v>
      </c>
      <c r="H6" s="14" t="s">
        <v>61</v>
      </c>
      <c r="I6" s="15" t="n">
        <v>46293</v>
      </c>
      <c r="J6" s="14" t="s">
        <v>62</v>
      </c>
      <c r="K6" s="16" t="s">
        <v>63</v>
      </c>
      <c r="L6" s="16" t="s">
        <v>54</v>
      </c>
      <c r="M6" s="17" t="n">
        <v>46292</v>
      </c>
      <c r="N6" s="16" t="s">
        <v>48</v>
      </c>
      <c r="O6" s="17"/>
      <c r="P6" s="18" t="str">
        <f aca="false">IF(N6="Met","Met",IF(N6="Waived",IF(AND(ISNUMBER(O6),O6&lt;$C$1),"Expired waiver","Waived"),IF(AND(ISNUMBER(I6),I6&lt;$C$1),"Overdue","Open")))</f>
        <v>Met</v>
      </c>
      <c r="Q6" s="19" t="str">
        <f aca="false">IF(P6="Met","Closed",IF(P6="Waived",IF(ISNUMBER(O6),O6-$C$1,"n/a"),IF(ISNUMBER(I6),I6-$C$1,"n/a")))</f>
        <v>Closed</v>
      </c>
      <c r="R6" s="18" t="str">
        <f aca="false">IF((COUNTIFS($B$4:$B$23,B6,$E$4:$E$23,"Prior to commitment",$P$4:$P$23,"Open")+COUNTIFS($B$4:$B$23,B6,$E$4:$E$23,"Prior to commitment",$P$4:$P$23,"Overdue")+COUNTIFS($B$4:$B$23,B6,$E$4:$E$23,"Prior to commitment",$P$4:$P$23,"Expired waiver")+COUNTIFS($B$4:$B$23,B6,$E$4:$E$23,"Prior to first disbursement",$P$4:$P$23,"Open")+COUNTIFS($B$4:$B$23,B6,$E$4:$E$23,"Prior to first disbursement",$P$4:$P$23,"Overdue")+COUNTIFS($B$4:$B$23,B6,$E$4:$E$23,"Prior to first disbursement",$P$4:$P$23,"Expired waiver"))=0,"Yes | نعم","Hold | إيقاف")</f>
        <v>Yes | نعم</v>
      </c>
      <c r="S6" s="14" t="s">
        <v>64</v>
      </c>
    </row>
    <row r="7" customFormat="false" ht="27.75" hidden="false" customHeight="true" outlineLevel="0" collapsed="false">
      <c r="A7" s="14" t="s">
        <v>65</v>
      </c>
      <c r="B7" s="14" t="s">
        <v>38</v>
      </c>
      <c r="C7" s="14" t="s">
        <v>39</v>
      </c>
      <c r="D7" s="14" t="s">
        <v>40</v>
      </c>
      <c r="E7" s="14" t="s">
        <v>66</v>
      </c>
      <c r="F7" s="14" t="s">
        <v>67</v>
      </c>
      <c r="G7" s="14" t="s">
        <v>68</v>
      </c>
      <c r="H7" s="14" t="s">
        <v>69</v>
      </c>
      <c r="I7" s="15" t="n">
        <v>46477</v>
      </c>
      <c r="J7" s="14" t="s">
        <v>70</v>
      </c>
      <c r="K7" s="16"/>
      <c r="L7" s="16"/>
      <c r="M7" s="17"/>
      <c r="N7" s="16" t="s">
        <v>71</v>
      </c>
      <c r="O7" s="17"/>
      <c r="P7" s="18" t="str">
        <f aca="false">IF(N7="Met","Met",IF(N7="Waived",IF(AND(ISNUMBER(O7),O7&lt;$C$1),"Expired waiver","Waived"),IF(AND(ISNUMBER(I7),I7&lt;$C$1),"Overdue","Open")))</f>
        <v>Open</v>
      </c>
      <c r="Q7" s="19" t="n">
        <f aca="false">IF(P7="Met","Closed",IF(P7="Waived",IF(ISNUMBER(O7),O7-$C$1,"n/a"),IF(ISNUMBER(I7),I7-$C$1,"n/a")))</f>
        <v>162</v>
      </c>
      <c r="R7" s="18" t="str">
        <f aca="false">IF((COUNTIFS($B$4:$B$23,B7,$E$4:$E$23,"Prior to commitment",$P$4:$P$23,"Open")+COUNTIFS($B$4:$B$23,B7,$E$4:$E$23,"Prior to commitment",$P$4:$P$23,"Overdue")+COUNTIFS($B$4:$B$23,B7,$E$4:$E$23,"Prior to commitment",$P$4:$P$23,"Expired waiver")+COUNTIFS($B$4:$B$23,B7,$E$4:$E$23,"Prior to first disbursement",$P$4:$P$23,"Open")+COUNTIFS($B$4:$B$23,B7,$E$4:$E$23,"Prior to first disbursement",$P$4:$P$23,"Overdue")+COUNTIFS($B$4:$B$23,B7,$E$4:$E$23,"Prior to first disbursement",$P$4:$P$23,"Expired waiver"))=0,"Yes | نعم","Hold | إيقاف")</f>
        <v>Yes | نعم</v>
      </c>
      <c r="S7" s="14" t="s">
        <v>72</v>
      </c>
    </row>
    <row r="8" customFormat="false" ht="27.75" hidden="false" customHeight="true" outlineLevel="0" collapsed="false">
      <c r="A8" s="14" t="s">
        <v>73</v>
      </c>
      <c r="B8" s="14" t="s">
        <v>74</v>
      </c>
      <c r="C8" s="14" t="s">
        <v>75</v>
      </c>
      <c r="D8" s="14" t="s">
        <v>40</v>
      </c>
      <c r="E8" s="14" t="s">
        <v>41</v>
      </c>
      <c r="F8" s="14" t="s">
        <v>76</v>
      </c>
      <c r="G8" s="14" t="s">
        <v>77</v>
      </c>
      <c r="H8" s="14" t="s">
        <v>47</v>
      </c>
      <c r="I8" s="15" t="n">
        <v>46280</v>
      </c>
      <c r="J8" s="14" t="s">
        <v>78</v>
      </c>
      <c r="K8" s="16" t="s">
        <v>79</v>
      </c>
      <c r="L8" s="16" t="s">
        <v>47</v>
      </c>
      <c r="M8" s="17" t="n">
        <v>46279</v>
      </c>
      <c r="N8" s="16" t="s">
        <v>48</v>
      </c>
      <c r="O8" s="17"/>
      <c r="P8" s="18" t="str">
        <f aca="false">IF(N8="Met","Met",IF(N8="Waived",IF(AND(ISNUMBER(O8),O8&lt;$C$1),"Expired waiver","Waived"),IF(AND(ISNUMBER(I8),I8&lt;$C$1),"Overdue","Open")))</f>
        <v>Met</v>
      </c>
      <c r="Q8" s="19" t="str">
        <f aca="false">IF(P8="Met","Closed",IF(P8="Waived",IF(ISNUMBER(O8),O8-$C$1,"n/a"),IF(ISNUMBER(I8),I8-$C$1,"n/a")))</f>
        <v>Closed</v>
      </c>
      <c r="R8" s="18" t="str">
        <f aca="false">IF((COUNTIFS($B$4:$B$23,B8,$E$4:$E$23,"Prior to commitment",$P$4:$P$23,"Open")+COUNTIFS($B$4:$B$23,B8,$E$4:$E$23,"Prior to commitment",$P$4:$P$23,"Overdue")+COUNTIFS($B$4:$B$23,B8,$E$4:$E$23,"Prior to commitment",$P$4:$P$23,"Expired waiver")+COUNTIFS($B$4:$B$23,B8,$E$4:$E$23,"Prior to first disbursement",$P$4:$P$23,"Open")+COUNTIFS($B$4:$B$23,B8,$E$4:$E$23,"Prior to first disbursement",$P$4:$P$23,"Overdue")+COUNTIFS($B$4:$B$23,B8,$E$4:$E$23,"Prior to first disbursement",$P$4:$P$23,"Expired waiver"))=0,"Yes | نعم","Hold | إيقاف")</f>
        <v>Yes | نعم</v>
      </c>
      <c r="S8" s="14" t="s">
        <v>80</v>
      </c>
    </row>
    <row r="9" customFormat="false" ht="27.75" hidden="false" customHeight="true" outlineLevel="0" collapsed="false">
      <c r="A9" s="14" t="s">
        <v>81</v>
      </c>
      <c r="B9" s="14" t="s">
        <v>74</v>
      </c>
      <c r="C9" s="14" t="s">
        <v>75</v>
      </c>
      <c r="D9" s="14" t="s">
        <v>40</v>
      </c>
      <c r="E9" s="14" t="s">
        <v>51</v>
      </c>
      <c r="F9" s="14" t="s">
        <v>82</v>
      </c>
      <c r="G9" s="14" t="s">
        <v>83</v>
      </c>
      <c r="H9" s="14" t="s">
        <v>54</v>
      </c>
      <c r="I9" s="15" t="n">
        <v>46300</v>
      </c>
      <c r="J9" s="14" t="s">
        <v>84</v>
      </c>
      <c r="K9" s="16" t="s">
        <v>85</v>
      </c>
      <c r="L9" s="16" t="s">
        <v>86</v>
      </c>
      <c r="M9" s="17" t="n">
        <v>46296</v>
      </c>
      <c r="N9" s="16" t="s">
        <v>87</v>
      </c>
      <c r="O9" s="17" t="n">
        <v>46330</v>
      </c>
      <c r="P9" s="18" t="str">
        <f aca="false">IF(N9="Met","Met",IF(N9="Waived",IF(AND(ISNUMBER(O9),O9&lt;$C$1),"Expired waiver","Waived"),IF(AND(ISNUMBER(I9),I9&lt;$C$1),"Overdue","Open")))</f>
        <v>Waived</v>
      </c>
      <c r="Q9" s="19" t="n">
        <f aca="false">IF(P9="Met","Closed",IF(P9="Waived",IF(ISNUMBER(O9),O9-$C$1,"n/a"),IF(ISNUMBER(I9),I9-$C$1,"n/a")))</f>
        <v>15</v>
      </c>
      <c r="R9" s="18" t="str">
        <f aca="false">IF((COUNTIFS($B$4:$B$23,B9,$E$4:$E$23,"Prior to commitment",$P$4:$P$23,"Open")+COUNTIFS($B$4:$B$23,B9,$E$4:$E$23,"Prior to commitment",$P$4:$P$23,"Overdue")+COUNTIFS($B$4:$B$23,B9,$E$4:$E$23,"Prior to commitment",$P$4:$P$23,"Expired waiver")+COUNTIFS($B$4:$B$23,B9,$E$4:$E$23,"Prior to first disbursement",$P$4:$P$23,"Open")+COUNTIFS($B$4:$B$23,B9,$E$4:$E$23,"Prior to first disbursement",$P$4:$P$23,"Overdue")+COUNTIFS($B$4:$B$23,B9,$E$4:$E$23,"Prior to first disbursement",$P$4:$P$23,"Expired waiver"))=0,"Yes | نعم","Hold | إيقاف")</f>
        <v>Yes | نعم</v>
      </c>
      <c r="S9" s="14" t="s">
        <v>88</v>
      </c>
    </row>
    <row r="10" customFormat="false" ht="27.75" hidden="false" customHeight="true" outlineLevel="0" collapsed="false">
      <c r="A10" s="14" t="s">
        <v>89</v>
      </c>
      <c r="B10" s="14" t="s">
        <v>74</v>
      </c>
      <c r="C10" s="14" t="s">
        <v>75</v>
      </c>
      <c r="D10" s="14" t="s">
        <v>40</v>
      </c>
      <c r="E10" s="14" t="s">
        <v>90</v>
      </c>
      <c r="F10" s="14" t="s">
        <v>91</v>
      </c>
      <c r="G10" s="14" t="s">
        <v>92</v>
      </c>
      <c r="H10" s="14" t="s">
        <v>47</v>
      </c>
      <c r="I10" s="15" t="n">
        <v>46356</v>
      </c>
      <c r="J10" s="14" t="s">
        <v>93</v>
      </c>
      <c r="K10" s="16"/>
      <c r="L10" s="16"/>
      <c r="M10" s="17"/>
      <c r="N10" s="16" t="s">
        <v>71</v>
      </c>
      <c r="O10" s="17"/>
      <c r="P10" s="18" t="str">
        <f aca="false">IF(N10="Met","Met",IF(N10="Waived",IF(AND(ISNUMBER(O10),O10&lt;$C$1),"Expired waiver","Waived"),IF(AND(ISNUMBER(I10),I10&lt;$C$1),"Overdue","Open")))</f>
        <v>Open</v>
      </c>
      <c r="Q10" s="19" t="n">
        <f aca="false">IF(P10="Met","Closed",IF(P10="Waived",IF(ISNUMBER(O10),O10-$C$1,"n/a"),IF(ISNUMBER(I10),I10-$C$1,"n/a")))</f>
        <v>41</v>
      </c>
      <c r="R10" s="18" t="str">
        <f aca="false">IF((COUNTIFS($B$4:$B$23,B10,$E$4:$E$23,"Prior to commitment",$P$4:$P$23,"Open")+COUNTIFS($B$4:$B$23,B10,$E$4:$E$23,"Prior to commitment",$P$4:$P$23,"Overdue")+COUNTIFS($B$4:$B$23,B10,$E$4:$E$23,"Prior to commitment",$P$4:$P$23,"Expired waiver")+COUNTIFS($B$4:$B$23,B10,$E$4:$E$23,"Prior to first disbursement",$P$4:$P$23,"Open")+COUNTIFS($B$4:$B$23,B10,$E$4:$E$23,"Prior to first disbursement",$P$4:$P$23,"Overdue")+COUNTIFS($B$4:$B$23,B10,$E$4:$E$23,"Prior to first disbursement",$P$4:$P$23,"Expired waiver"))=0,"Yes | نعم","Hold | إيقاف")</f>
        <v>Yes | نعم</v>
      </c>
      <c r="S10" s="14" t="s">
        <v>94</v>
      </c>
    </row>
    <row r="11" customFormat="false" ht="27.75" hidden="false" customHeight="true" outlineLevel="0" collapsed="false">
      <c r="A11" s="14" t="s">
        <v>95</v>
      </c>
      <c r="B11" s="14" t="s">
        <v>96</v>
      </c>
      <c r="C11" s="14" t="s">
        <v>97</v>
      </c>
      <c r="D11" s="14" t="s">
        <v>98</v>
      </c>
      <c r="E11" s="14" t="s">
        <v>41</v>
      </c>
      <c r="F11" s="14" t="s">
        <v>99</v>
      </c>
      <c r="G11" s="14" t="s">
        <v>100</v>
      </c>
      <c r="H11" s="14" t="s">
        <v>47</v>
      </c>
      <c r="I11" s="15" t="n">
        <v>46285</v>
      </c>
      <c r="J11" s="14" t="s">
        <v>101</v>
      </c>
      <c r="K11" s="16" t="s">
        <v>102</v>
      </c>
      <c r="L11" s="16" t="s">
        <v>47</v>
      </c>
      <c r="M11" s="17" t="n">
        <v>46284</v>
      </c>
      <c r="N11" s="16" t="s">
        <v>48</v>
      </c>
      <c r="O11" s="17"/>
      <c r="P11" s="18" t="str">
        <f aca="false">IF(N11="Met","Met",IF(N11="Waived",IF(AND(ISNUMBER(O11),O11&lt;$C$1),"Expired waiver","Waived"),IF(AND(ISNUMBER(I11),I11&lt;$C$1),"Overdue","Open")))</f>
        <v>Met</v>
      </c>
      <c r="Q11" s="19" t="str">
        <f aca="false">IF(P11="Met","Closed",IF(P11="Waived",IF(ISNUMBER(O11),O11-$C$1,"n/a"),IF(ISNUMBER(I11),I11-$C$1,"n/a")))</f>
        <v>Closed</v>
      </c>
      <c r="R11" s="18" t="str">
        <f aca="false">IF((COUNTIFS($B$4:$B$23,B11,$E$4:$E$23,"Prior to commitment",$P$4:$P$23,"Open")+COUNTIFS($B$4:$B$23,B11,$E$4:$E$23,"Prior to commitment",$P$4:$P$23,"Overdue")+COUNTIFS($B$4:$B$23,B11,$E$4:$E$23,"Prior to commitment",$P$4:$P$23,"Expired waiver")+COUNTIFS($B$4:$B$23,B11,$E$4:$E$23,"Prior to first disbursement",$P$4:$P$23,"Open")+COUNTIFS($B$4:$B$23,B11,$E$4:$E$23,"Prior to first disbursement",$P$4:$P$23,"Overdue")+COUNTIFS($B$4:$B$23,B11,$E$4:$E$23,"Prior to first disbursement",$P$4:$P$23,"Expired waiver"))=0,"Yes | نعم","Hold | إيقاف")</f>
        <v>Hold | إيقاف</v>
      </c>
      <c r="S11" s="14" t="s">
        <v>103</v>
      </c>
    </row>
    <row r="12" customFormat="false" ht="27.75" hidden="false" customHeight="true" outlineLevel="0" collapsed="false">
      <c r="A12" s="14" t="s">
        <v>104</v>
      </c>
      <c r="B12" s="14" t="s">
        <v>96</v>
      </c>
      <c r="C12" s="14" t="s">
        <v>97</v>
      </c>
      <c r="D12" s="14" t="s">
        <v>98</v>
      </c>
      <c r="E12" s="14" t="s">
        <v>51</v>
      </c>
      <c r="F12" s="14" t="s">
        <v>105</v>
      </c>
      <c r="G12" s="14" t="s">
        <v>106</v>
      </c>
      <c r="H12" s="14" t="s">
        <v>54</v>
      </c>
      <c r="I12" s="15" t="n">
        <v>46305</v>
      </c>
      <c r="J12" s="14" t="s">
        <v>107</v>
      </c>
      <c r="K12" s="16"/>
      <c r="L12" s="16"/>
      <c r="M12" s="17"/>
      <c r="N12" s="16" t="s">
        <v>71</v>
      </c>
      <c r="O12" s="17"/>
      <c r="P12" s="18" t="str">
        <f aca="false">IF(N12="Met","Met",IF(N12="Waived",IF(AND(ISNUMBER(O12),O12&lt;$C$1),"Expired waiver","Waived"),IF(AND(ISNUMBER(I12),I12&lt;$C$1),"Overdue","Open")))</f>
        <v>Overdue</v>
      </c>
      <c r="Q12" s="19" t="n">
        <f aca="false">IF(P12="Met","Closed",IF(P12="Waived",IF(ISNUMBER(O12),O12-$C$1,"n/a"),IF(ISNUMBER(I12),I12-$C$1,"n/a")))</f>
        <v>-10</v>
      </c>
      <c r="R12" s="18" t="str">
        <f aca="false">IF((COUNTIFS($B$4:$B$23,B12,$E$4:$E$23,"Prior to commitment",$P$4:$P$23,"Open")+COUNTIFS($B$4:$B$23,B12,$E$4:$E$23,"Prior to commitment",$P$4:$P$23,"Overdue")+COUNTIFS($B$4:$B$23,B12,$E$4:$E$23,"Prior to commitment",$P$4:$P$23,"Expired waiver")+COUNTIFS($B$4:$B$23,B12,$E$4:$E$23,"Prior to first disbursement",$P$4:$P$23,"Open")+COUNTIFS($B$4:$B$23,B12,$E$4:$E$23,"Prior to first disbursement",$P$4:$P$23,"Overdue")+COUNTIFS($B$4:$B$23,B12,$E$4:$E$23,"Prior to first disbursement",$P$4:$P$23,"Expired waiver"))=0,"Yes | نعم","Hold | إيقاف")</f>
        <v>Hold | إيقاف</v>
      </c>
      <c r="S12" s="14" t="s">
        <v>108</v>
      </c>
    </row>
    <row r="13" customFormat="false" ht="27.75" hidden="false" customHeight="true" outlineLevel="0" collapsed="false">
      <c r="A13" s="14" t="s">
        <v>109</v>
      </c>
      <c r="B13" s="14" t="s">
        <v>96</v>
      </c>
      <c r="C13" s="14" t="s">
        <v>97</v>
      </c>
      <c r="D13" s="14" t="s">
        <v>98</v>
      </c>
      <c r="E13" s="14" t="s">
        <v>51</v>
      </c>
      <c r="F13" s="14" t="s">
        <v>110</v>
      </c>
      <c r="G13" s="14" t="s">
        <v>111</v>
      </c>
      <c r="H13" s="14" t="s">
        <v>69</v>
      </c>
      <c r="I13" s="15" t="n">
        <v>46313</v>
      </c>
      <c r="J13" s="14" t="s">
        <v>112</v>
      </c>
      <c r="K13" s="16" t="s">
        <v>113</v>
      </c>
      <c r="L13" s="16" t="s">
        <v>47</v>
      </c>
      <c r="M13" s="17" t="n">
        <v>46312</v>
      </c>
      <c r="N13" s="16" t="s">
        <v>48</v>
      </c>
      <c r="O13" s="17"/>
      <c r="P13" s="18" t="str">
        <f aca="false">IF(N13="Met","Met",IF(N13="Waived",IF(AND(ISNUMBER(O13),O13&lt;$C$1),"Expired waiver","Waived"),IF(AND(ISNUMBER(I13),I13&lt;$C$1),"Overdue","Open")))</f>
        <v>Met</v>
      </c>
      <c r="Q13" s="19" t="str">
        <f aca="false">IF(P13="Met","Closed",IF(P13="Waived",IF(ISNUMBER(O13),O13-$C$1,"n/a"),IF(ISNUMBER(I13),I13-$C$1,"n/a")))</f>
        <v>Closed</v>
      </c>
      <c r="R13" s="18" t="str">
        <f aca="false">IF((COUNTIFS($B$4:$B$23,B13,$E$4:$E$23,"Prior to commitment",$P$4:$P$23,"Open")+COUNTIFS($B$4:$B$23,B13,$E$4:$E$23,"Prior to commitment",$P$4:$P$23,"Overdue")+COUNTIFS($B$4:$B$23,B13,$E$4:$E$23,"Prior to commitment",$P$4:$P$23,"Expired waiver")+COUNTIFS($B$4:$B$23,B13,$E$4:$E$23,"Prior to first disbursement",$P$4:$P$23,"Open")+COUNTIFS($B$4:$B$23,B13,$E$4:$E$23,"Prior to first disbursement",$P$4:$P$23,"Overdue")+COUNTIFS($B$4:$B$23,B13,$E$4:$E$23,"Prior to first disbursement",$P$4:$P$23,"Expired waiver"))=0,"Yes | نعم","Hold | إيقاف")</f>
        <v>Hold | إيقاف</v>
      </c>
      <c r="S13" s="14" t="s">
        <v>114</v>
      </c>
    </row>
    <row r="14" customFormat="false" ht="27.75" hidden="false" customHeight="true" outlineLevel="0" collapsed="false">
      <c r="A14" s="14" t="s">
        <v>115</v>
      </c>
      <c r="B14" s="14" t="s">
        <v>116</v>
      </c>
      <c r="C14" s="14" t="s">
        <v>117</v>
      </c>
      <c r="D14" s="14" t="s">
        <v>40</v>
      </c>
      <c r="E14" s="14" t="s">
        <v>41</v>
      </c>
      <c r="F14" s="14" t="s">
        <v>118</v>
      </c>
      <c r="G14" s="14" t="s">
        <v>119</v>
      </c>
      <c r="H14" s="14" t="s">
        <v>47</v>
      </c>
      <c r="I14" s="15" t="n">
        <v>46287</v>
      </c>
      <c r="J14" s="14" t="s">
        <v>120</v>
      </c>
      <c r="K14" s="16" t="s">
        <v>121</v>
      </c>
      <c r="L14" s="16" t="s">
        <v>47</v>
      </c>
      <c r="M14" s="17" t="n">
        <v>46286</v>
      </c>
      <c r="N14" s="16" t="s">
        <v>48</v>
      </c>
      <c r="O14" s="17"/>
      <c r="P14" s="18" t="str">
        <f aca="false">IF(N14="Met","Met",IF(N14="Waived",IF(AND(ISNUMBER(O14),O14&lt;$C$1),"Expired waiver","Waived"),IF(AND(ISNUMBER(I14),I14&lt;$C$1),"Overdue","Open")))</f>
        <v>Met</v>
      </c>
      <c r="Q14" s="19" t="str">
        <f aca="false">IF(P14="Met","Closed",IF(P14="Waived",IF(ISNUMBER(O14),O14-$C$1,"n/a"),IF(ISNUMBER(I14),I14-$C$1,"n/a")))</f>
        <v>Closed</v>
      </c>
      <c r="R14" s="18" t="str">
        <f aca="false">IF((COUNTIFS($B$4:$B$23,B14,$E$4:$E$23,"Prior to commitment",$P$4:$P$23,"Open")+COUNTIFS($B$4:$B$23,B14,$E$4:$E$23,"Prior to commitment",$P$4:$P$23,"Overdue")+COUNTIFS($B$4:$B$23,B14,$E$4:$E$23,"Prior to commitment",$P$4:$P$23,"Expired waiver")+COUNTIFS($B$4:$B$23,B14,$E$4:$E$23,"Prior to first disbursement",$P$4:$P$23,"Open")+COUNTIFS($B$4:$B$23,B14,$E$4:$E$23,"Prior to first disbursement",$P$4:$P$23,"Overdue")+COUNTIFS($B$4:$B$23,B14,$E$4:$E$23,"Prior to first disbursement",$P$4:$P$23,"Expired waiver"))=0,"Yes | نعم","Hold | إيقاف")</f>
        <v>Hold | إيقاف</v>
      </c>
      <c r="S14" s="14" t="s">
        <v>122</v>
      </c>
    </row>
    <row r="15" customFormat="false" ht="27.75" hidden="false" customHeight="true" outlineLevel="0" collapsed="false">
      <c r="A15" s="14" t="s">
        <v>123</v>
      </c>
      <c r="B15" s="14" t="s">
        <v>116</v>
      </c>
      <c r="C15" s="14" t="s">
        <v>117</v>
      </c>
      <c r="D15" s="14" t="s">
        <v>40</v>
      </c>
      <c r="E15" s="14" t="s">
        <v>51</v>
      </c>
      <c r="F15" s="14" t="s">
        <v>124</v>
      </c>
      <c r="G15" s="14" t="s">
        <v>125</v>
      </c>
      <c r="H15" s="14" t="s">
        <v>54</v>
      </c>
      <c r="I15" s="15" t="n">
        <v>46296</v>
      </c>
      <c r="J15" s="14" t="s">
        <v>126</v>
      </c>
      <c r="K15" s="16" t="s">
        <v>127</v>
      </c>
      <c r="L15" s="16" t="s">
        <v>86</v>
      </c>
      <c r="M15" s="17" t="n">
        <v>46293</v>
      </c>
      <c r="N15" s="16" t="s">
        <v>87</v>
      </c>
      <c r="O15" s="17" t="n">
        <v>46310</v>
      </c>
      <c r="P15" s="18" t="str">
        <f aca="false">IF(N15="Met","Met",IF(N15="Waived",IF(AND(ISNUMBER(O15),O15&lt;$C$1),"Expired waiver","Waived"),IF(AND(ISNUMBER(I15),I15&lt;$C$1),"Overdue","Open")))</f>
        <v>Expired waiver</v>
      </c>
      <c r="Q15" s="19" t="n">
        <f aca="false">IF(P15="Met","Closed",IF(P15="Waived",IF(ISNUMBER(O15),O15-$C$1,"n/a"),IF(ISNUMBER(I15),I15-$C$1,"n/a")))</f>
        <v>-19</v>
      </c>
      <c r="R15" s="18" t="str">
        <f aca="false">IF((COUNTIFS($B$4:$B$23,B15,$E$4:$E$23,"Prior to commitment",$P$4:$P$23,"Open")+COUNTIFS($B$4:$B$23,B15,$E$4:$E$23,"Prior to commitment",$P$4:$P$23,"Overdue")+COUNTIFS($B$4:$B$23,B15,$E$4:$E$23,"Prior to commitment",$P$4:$P$23,"Expired waiver")+COUNTIFS($B$4:$B$23,B15,$E$4:$E$23,"Prior to first disbursement",$P$4:$P$23,"Open")+COUNTIFS($B$4:$B$23,B15,$E$4:$E$23,"Prior to first disbursement",$P$4:$P$23,"Overdue")+COUNTIFS($B$4:$B$23,B15,$E$4:$E$23,"Prior to first disbursement",$P$4:$P$23,"Expired waiver"))=0,"Yes | نعم","Hold | إيقاف")</f>
        <v>Hold | إيقاف</v>
      </c>
      <c r="S15" s="14" t="s">
        <v>128</v>
      </c>
    </row>
    <row r="16" customFormat="false" ht="27.75" hidden="false" customHeight="true" outlineLevel="0" collapsed="false">
      <c r="A16" s="14" t="s">
        <v>129</v>
      </c>
      <c r="B16" s="14" t="s">
        <v>130</v>
      </c>
      <c r="C16" s="14" t="s">
        <v>131</v>
      </c>
      <c r="D16" s="14" t="s">
        <v>40</v>
      </c>
      <c r="E16" s="14" t="s">
        <v>41</v>
      </c>
      <c r="F16" s="14" t="s">
        <v>132</v>
      </c>
      <c r="G16" s="14" t="s">
        <v>133</v>
      </c>
      <c r="H16" s="14" t="s">
        <v>44</v>
      </c>
      <c r="I16" s="15" t="n">
        <v>46297</v>
      </c>
      <c r="J16" s="14" t="s">
        <v>134</v>
      </c>
      <c r="K16" s="16" t="s">
        <v>135</v>
      </c>
      <c r="L16" s="16" t="s">
        <v>47</v>
      </c>
      <c r="M16" s="17" t="n">
        <v>46297</v>
      </c>
      <c r="N16" s="16" t="s">
        <v>48</v>
      </c>
      <c r="O16" s="17"/>
      <c r="P16" s="18" t="str">
        <f aca="false">IF(N16="Met","Met",IF(N16="Waived",IF(AND(ISNUMBER(O16),O16&lt;$C$1),"Expired waiver","Waived"),IF(AND(ISNUMBER(I16),I16&lt;$C$1),"Overdue","Open")))</f>
        <v>Met</v>
      </c>
      <c r="Q16" s="19" t="str">
        <f aca="false">IF(P16="Met","Closed",IF(P16="Waived",IF(ISNUMBER(O16),O16-$C$1,"n/a"),IF(ISNUMBER(I16),I16-$C$1,"n/a")))</f>
        <v>Closed</v>
      </c>
      <c r="R16" s="18" t="str">
        <f aca="false">IF((COUNTIFS($B$4:$B$23,B16,$E$4:$E$23,"Prior to commitment",$P$4:$P$23,"Open")+COUNTIFS($B$4:$B$23,B16,$E$4:$E$23,"Prior to commitment",$P$4:$P$23,"Overdue")+COUNTIFS($B$4:$B$23,B16,$E$4:$E$23,"Prior to commitment",$P$4:$P$23,"Expired waiver")+COUNTIFS($B$4:$B$23,B16,$E$4:$E$23,"Prior to first disbursement",$P$4:$P$23,"Open")+COUNTIFS($B$4:$B$23,B16,$E$4:$E$23,"Prior to first disbursement",$P$4:$P$23,"Overdue")+COUNTIFS($B$4:$B$23,B16,$E$4:$E$23,"Prior to first disbursement",$P$4:$P$23,"Expired waiver"))=0,"Yes | نعم","Hold | إيقاف")</f>
        <v>Yes | نعم</v>
      </c>
      <c r="S16" s="14" t="s">
        <v>136</v>
      </c>
    </row>
    <row r="17" customFormat="false" ht="27.75" hidden="false" customHeight="true" outlineLevel="0" collapsed="false">
      <c r="A17" s="14" t="s">
        <v>137</v>
      </c>
      <c r="B17" s="14" t="s">
        <v>130</v>
      </c>
      <c r="C17" s="14" t="s">
        <v>131</v>
      </c>
      <c r="D17" s="14" t="s">
        <v>40</v>
      </c>
      <c r="E17" s="14" t="s">
        <v>51</v>
      </c>
      <c r="F17" s="14" t="s">
        <v>138</v>
      </c>
      <c r="G17" s="14" t="s">
        <v>139</v>
      </c>
      <c r="H17" s="14" t="s">
        <v>47</v>
      </c>
      <c r="I17" s="15" t="n">
        <v>46314</v>
      </c>
      <c r="J17" s="14" t="s">
        <v>140</v>
      </c>
      <c r="K17" s="16" t="s">
        <v>141</v>
      </c>
      <c r="L17" s="16" t="s">
        <v>47</v>
      </c>
      <c r="M17" s="17" t="n">
        <v>46313</v>
      </c>
      <c r="N17" s="16" t="s">
        <v>48</v>
      </c>
      <c r="O17" s="17"/>
      <c r="P17" s="18" t="str">
        <f aca="false">IF(N17="Met","Met",IF(N17="Waived",IF(AND(ISNUMBER(O17),O17&lt;$C$1),"Expired waiver","Waived"),IF(AND(ISNUMBER(I17),I17&lt;$C$1),"Overdue","Open")))</f>
        <v>Met</v>
      </c>
      <c r="Q17" s="19" t="str">
        <f aca="false">IF(P17="Met","Closed",IF(P17="Waived",IF(ISNUMBER(O17),O17-$C$1,"n/a"),IF(ISNUMBER(I17),I17-$C$1,"n/a")))</f>
        <v>Closed</v>
      </c>
      <c r="R17" s="18" t="str">
        <f aca="false">IF((COUNTIFS($B$4:$B$23,B17,$E$4:$E$23,"Prior to commitment",$P$4:$P$23,"Open")+COUNTIFS($B$4:$B$23,B17,$E$4:$E$23,"Prior to commitment",$P$4:$P$23,"Overdue")+COUNTIFS($B$4:$B$23,B17,$E$4:$E$23,"Prior to commitment",$P$4:$P$23,"Expired waiver")+COUNTIFS($B$4:$B$23,B17,$E$4:$E$23,"Prior to first disbursement",$P$4:$P$23,"Open")+COUNTIFS($B$4:$B$23,B17,$E$4:$E$23,"Prior to first disbursement",$P$4:$P$23,"Overdue")+COUNTIFS($B$4:$B$23,B17,$E$4:$E$23,"Prior to first disbursement",$P$4:$P$23,"Expired waiver"))=0,"Yes | نعم","Hold | إيقاف")</f>
        <v>Yes | نعم</v>
      </c>
      <c r="S17" s="14" t="s">
        <v>142</v>
      </c>
    </row>
    <row r="18" customFormat="false" ht="27.75" hidden="false" customHeight="true" outlineLevel="0" collapsed="false">
      <c r="A18" s="14" t="s">
        <v>143</v>
      </c>
      <c r="B18" s="14" t="s">
        <v>130</v>
      </c>
      <c r="C18" s="14" t="s">
        <v>131</v>
      </c>
      <c r="D18" s="14" t="s">
        <v>40</v>
      </c>
      <c r="E18" s="14" t="s">
        <v>66</v>
      </c>
      <c r="F18" s="14" t="s">
        <v>144</v>
      </c>
      <c r="G18" s="14" t="s">
        <v>145</v>
      </c>
      <c r="H18" s="14" t="s">
        <v>69</v>
      </c>
      <c r="I18" s="15" t="n">
        <v>46433</v>
      </c>
      <c r="J18" s="14" t="s">
        <v>146</v>
      </c>
      <c r="K18" s="16"/>
      <c r="L18" s="16"/>
      <c r="M18" s="17"/>
      <c r="N18" s="16" t="s">
        <v>71</v>
      </c>
      <c r="O18" s="17"/>
      <c r="P18" s="18" t="str">
        <f aca="false">IF(N18="Met","Met",IF(N18="Waived",IF(AND(ISNUMBER(O18),O18&lt;$C$1),"Expired waiver","Waived"),IF(AND(ISNUMBER(I18),I18&lt;$C$1),"Overdue","Open")))</f>
        <v>Open</v>
      </c>
      <c r="Q18" s="19" t="n">
        <f aca="false">IF(P18="Met","Closed",IF(P18="Waived",IF(ISNUMBER(O18),O18-$C$1,"n/a"),IF(ISNUMBER(I18),I18-$C$1,"n/a")))</f>
        <v>118</v>
      </c>
      <c r="R18" s="18" t="str">
        <f aca="false">IF((COUNTIFS($B$4:$B$23,B18,$E$4:$E$23,"Prior to commitment",$P$4:$P$23,"Open")+COUNTIFS($B$4:$B$23,B18,$E$4:$E$23,"Prior to commitment",$P$4:$P$23,"Overdue")+COUNTIFS($B$4:$B$23,B18,$E$4:$E$23,"Prior to commitment",$P$4:$P$23,"Expired waiver")+COUNTIFS($B$4:$B$23,B18,$E$4:$E$23,"Prior to first disbursement",$P$4:$P$23,"Open")+COUNTIFS($B$4:$B$23,B18,$E$4:$E$23,"Prior to first disbursement",$P$4:$P$23,"Overdue")+COUNTIFS($B$4:$B$23,B18,$E$4:$E$23,"Prior to first disbursement",$P$4:$P$23,"Expired waiver"))=0,"Yes | نعم","Hold | إيقاف")</f>
        <v>Yes | نعم</v>
      </c>
      <c r="S18" s="14" t="s">
        <v>147</v>
      </c>
    </row>
    <row r="19" customFormat="false" ht="27.75" hidden="false" customHeight="true" outlineLevel="0" collapsed="false">
      <c r="A19" s="14" t="s">
        <v>148</v>
      </c>
      <c r="B19" s="14" t="s">
        <v>149</v>
      </c>
      <c r="C19" s="14" t="s">
        <v>150</v>
      </c>
      <c r="D19" s="14" t="s">
        <v>40</v>
      </c>
      <c r="E19" s="14" t="s">
        <v>41</v>
      </c>
      <c r="F19" s="14" t="s">
        <v>151</v>
      </c>
      <c r="G19" s="14" t="s">
        <v>152</v>
      </c>
      <c r="H19" s="14" t="s">
        <v>47</v>
      </c>
      <c r="I19" s="15" t="n">
        <v>46303</v>
      </c>
      <c r="J19" s="14" t="s">
        <v>153</v>
      </c>
      <c r="K19" s="16" t="s">
        <v>154</v>
      </c>
      <c r="L19" s="16" t="s">
        <v>47</v>
      </c>
      <c r="M19" s="17" t="n">
        <v>46302</v>
      </c>
      <c r="N19" s="16" t="s">
        <v>48</v>
      </c>
      <c r="O19" s="17"/>
      <c r="P19" s="18" t="str">
        <f aca="false">IF(N19="Met","Met",IF(N19="Waived",IF(AND(ISNUMBER(O19),O19&lt;$C$1),"Expired waiver","Waived"),IF(AND(ISNUMBER(I19),I19&lt;$C$1),"Overdue","Open")))</f>
        <v>Met</v>
      </c>
      <c r="Q19" s="19" t="str">
        <f aca="false">IF(P19="Met","Closed",IF(P19="Waived",IF(ISNUMBER(O19),O19-$C$1,"n/a"),IF(ISNUMBER(I19),I19-$C$1,"n/a")))</f>
        <v>Closed</v>
      </c>
      <c r="R19" s="18" t="str">
        <f aca="false">IF((COUNTIFS($B$4:$B$23,B19,$E$4:$E$23,"Prior to commitment",$P$4:$P$23,"Open")+COUNTIFS($B$4:$B$23,B19,$E$4:$E$23,"Prior to commitment",$P$4:$P$23,"Overdue")+COUNTIFS($B$4:$B$23,B19,$E$4:$E$23,"Prior to commitment",$P$4:$P$23,"Expired waiver")+COUNTIFS($B$4:$B$23,B19,$E$4:$E$23,"Prior to first disbursement",$P$4:$P$23,"Open")+COUNTIFS($B$4:$B$23,B19,$E$4:$E$23,"Prior to first disbursement",$P$4:$P$23,"Overdue")+COUNTIFS($B$4:$B$23,B19,$E$4:$E$23,"Prior to first disbursement",$P$4:$P$23,"Expired waiver"))=0,"Yes | نعم","Hold | إيقاف")</f>
        <v>Yes | نعم</v>
      </c>
      <c r="S19" s="14" t="s">
        <v>155</v>
      </c>
    </row>
    <row r="20" customFormat="false" ht="27.75" hidden="false" customHeight="true" outlineLevel="0" collapsed="false">
      <c r="A20" s="14" t="s">
        <v>156</v>
      </c>
      <c r="B20" s="14" t="s">
        <v>149</v>
      </c>
      <c r="C20" s="14" t="s">
        <v>150</v>
      </c>
      <c r="D20" s="14" t="s">
        <v>40</v>
      </c>
      <c r="E20" s="14" t="s">
        <v>51</v>
      </c>
      <c r="F20" s="14" t="s">
        <v>157</v>
      </c>
      <c r="G20" s="14" t="s">
        <v>158</v>
      </c>
      <c r="H20" s="14" t="s">
        <v>61</v>
      </c>
      <c r="I20" s="15" t="n">
        <v>46311</v>
      </c>
      <c r="J20" s="14" t="s">
        <v>159</v>
      </c>
      <c r="K20" s="16" t="s">
        <v>160</v>
      </c>
      <c r="L20" s="16" t="s">
        <v>54</v>
      </c>
      <c r="M20" s="17" t="n">
        <v>46311</v>
      </c>
      <c r="N20" s="16" t="s">
        <v>48</v>
      </c>
      <c r="O20" s="17"/>
      <c r="P20" s="18" t="str">
        <f aca="false">IF(N20="Met","Met",IF(N20="Waived",IF(AND(ISNUMBER(O20),O20&lt;$C$1),"Expired waiver","Waived"),IF(AND(ISNUMBER(I20),I20&lt;$C$1),"Overdue","Open")))</f>
        <v>Met</v>
      </c>
      <c r="Q20" s="19" t="str">
        <f aca="false">IF(P20="Met","Closed",IF(P20="Waived",IF(ISNUMBER(O20),O20-$C$1,"n/a"),IF(ISNUMBER(I20),I20-$C$1,"n/a")))</f>
        <v>Closed</v>
      </c>
      <c r="R20" s="18" t="str">
        <f aca="false">IF((COUNTIFS($B$4:$B$23,B20,$E$4:$E$23,"Prior to commitment",$P$4:$P$23,"Open")+COUNTIFS($B$4:$B$23,B20,$E$4:$E$23,"Prior to commitment",$P$4:$P$23,"Overdue")+COUNTIFS($B$4:$B$23,B20,$E$4:$E$23,"Prior to commitment",$P$4:$P$23,"Expired waiver")+COUNTIFS($B$4:$B$23,B20,$E$4:$E$23,"Prior to first disbursement",$P$4:$P$23,"Open")+COUNTIFS($B$4:$B$23,B20,$E$4:$E$23,"Prior to first disbursement",$P$4:$P$23,"Overdue")+COUNTIFS($B$4:$B$23,B20,$E$4:$E$23,"Prior to first disbursement",$P$4:$P$23,"Expired waiver"))=0,"Yes | نعم","Hold | إيقاف")</f>
        <v>Yes | نعم</v>
      </c>
      <c r="S20" s="14" t="s">
        <v>161</v>
      </c>
    </row>
    <row r="21" customFormat="false" ht="27.75" hidden="false" customHeight="true" outlineLevel="0" collapsed="false">
      <c r="A21" s="14" t="s">
        <v>162</v>
      </c>
      <c r="B21" s="14" t="s">
        <v>149</v>
      </c>
      <c r="C21" s="14" t="s">
        <v>150</v>
      </c>
      <c r="D21" s="14" t="s">
        <v>40</v>
      </c>
      <c r="E21" s="14" t="s">
        <v>90</v>
      </c>
      <c r="F21" s="14" t="s">
        <v>163</v>
      </c>
      <c r="G21" s="14" t="s">
        <v>164</v>
      </c>
      <c r="H21" s="14" t="s">
        <v>54</v>
      </c>
      <c r="I21" s="15" t="n">
        <v>46371</v>
      </c>
      <c r="J21" s="14" t="s">
        <v>165</v>
      </c>
      <c r="K21" s="16"/>
      <c r="L21" s="16"/>
      <c r="M21" s="17"/>
      <c r="N21" s="16" t="s">
        <v>71</v>
      </c>
      <c r="O21" s="17"/>
      <c r="P21" s="18" t="str">
        <f aca="false">IF(N21="Met","Met",IF(N21="Waived",IF(AND(ISNUMBER(O21),O21&lt;$C$1),"Expired waiver","Waived"),IF(AND(ISNUMBER(I21),I21&lt;$C$1),"Overdue","Open")))</f>
        <v>Open</v>
      </c>
      <c r="Q21" s="19" t="n">
        <f aca="false">IF(P21="Met","Closed",IF(P21="Waived",IF(ISNUMBER(O21),O21-$C$1,"n/a"),IF(ISNUMBER(I21),I21-$C$1,"n/a")))</f>
        <v>56</v>
      </c>
      <c r="R21" s="18" t="str">
        <f aca="false">IF((COUNTIFS($B$4:$B$23,B21,$E$4:$E$23,"Prior to commitment",$P$4:$P$23,"Open")+COUNTIFS($B$4:$B$23,B21,$E$4:$E$23,"Prior to commitment",$P$4:$P$23,"Overdue")+COUNTIFS($B$4:$B$23,B21,$E$4:$E$23,"Prior to commitment",$P$4:$P$23,"Expired waiver")+COUNTIFS($B$4:$B$23,B21,$E$4:$E$23,"Prior to first disbursement",$P$4:$P$23,"Open")+COUNTIFS($B$4:$B$23,B21,$E$4:$E$23,"Prior to first disbursement",$P$4:$P$23,"Overdue")+COUNTIFS($B$4:$B$23,B21,$E$4:$E$23,"Prior to first disbursement",$P$4:$P$23,"Expired waiver"))=0,"Yes | نعم","Hold | إيقاف")</f>
        <v>Yes | نعم</v>
      </c>
      <c r="S21" s="14" t="s">
        <v>166</v>
      </c>
    </row>
    <row r="22" customFormat="false" ht="27.75" hidden="false" customHeight="true" outlineLevel="0" collapsed="false">
      <c r="A22" s="14" t="s">
        <v>167</v>
      </c>
      <c r="B22" s="14" t="s">
        <v>149</v>
      </c>
      <c r="C22" s="14" t="s">
        <v>150</v>
      </c>
      <c r="D22" s="14" t="s">
        <v>40</v>
      </c>
      <c r="E22" s="14" t="s">
        <v>66</v>
      </c>
      <c r="F22" s="14" t="s">
        <v>168</v>
      </c>
      <c r="G22" s="14" t="s">
        <v>169</v>
      </c>
      <c r="H22" s="14" t="s">
        <v>69</v>
      </c>
      <c r="I22" s="15" t="n">
        <v>46418</v>
      </c>
      <c r="J22" s="14" t="s">
        <v>170</v>
      </c>
      <c r="K22" s="16"/>
      <c r="L22" s="16"/>
      <c r="M22" s="17"/>
      <c r="N22" s="16" t="s">
        <v>71</v>
      </c>
      <c r="O22" s="17"/>
      <c r="P22" s="18" t="str">
        <f aca="false">IF(N22="Met","Met",IF(N22="Waived",IF(AND(ISNUMBER(O22),O22&lt;$C$1),"Expired waiver","Waived"),IF(AND(ISNUMBER(I22),I22&lt;$C$1),"Overdue","Open")))</f>
        <v>Open</v>
      </c>
      <c r="Q22" s="19" t="n">
        <f aca="false">IF(P22="Met","Closed",IF(P22="Waived",IF(ISNUMBER(O22),O22-$C$1,"n/a"),IF(ISNUMBER(I22),I22-$C$1,"n/a")))</f>
        <v>103</v>
      </c>
      <c r="R22" s="18" t="str">
        <f aca="false">IF((COUNTIFS($B$4:$B$23,B22,$E$4:$E$23,"Prior to commitment",$P$4:$P$23,"Open")+COUNTIFS($B$4:$B$23,B22,$E$4:$E$23,"Prior to commitment",$P$4:$P$23,"Overdue")+COUNTIFS($B$4:$B$23,B22,$E$4:$E$23,"Prior to commitment",$P$4:$P$23,"Expired waiver")+COUNTIFS($B$4:$B$23,B22,$E$4:$E$23,"Prior to first disbursement",$P$4:$P$23,"Open")+COUNTIFS($B$4:$B$23,B22,$E$4:$E$23,"Prior to first disbursement",$P$4:$P$23,"Overdue")+COUNTIFS($B$4:$B$23,B22,$E$4:$E$23,"Prior to first disbursement",$P$4:$P$23,"Expired waiver"))=0,"Yes | نعم","Hold | إيقاف")</f>
        <v>Yes | نعم</v>
      </c>
      <c r="S22" s="14" t="s">
        <v>171</v>
      </c>
    </row>
    <row r="23" customFormat="false" ht="27.75" hidden="false" customHeight="true" outlineLevel="0" collapsed="false">
      <c r="A23" s="14" t="s">
        <v>172</v>
      </c>
      <c r="B23" s="14" t="s">
        <v>149</v>
      </c>
      <c r="C23" s="14" t="s">
        <v>150</v>
      </c>
      <c r="D23" s="14" t="s">
        <v>40</v>
      </c>
      <c r="E23" s="14" t="s">
        <v>66</v>
      </c>
      <c r="F23" s="14" t="s">
        <v>173</v>
      </c>
      <c r="G23" s="14" t="s">
        <v>174</v>
      </c>
      <c r="H23" s="14" t="s">
        <v>47</v>
      </c>
      <c r="I23" s="15" t="n">
        <v>46568</v>
      </c>
      <c r="J23" s="14" t="s">
        <v>175</v>
      </c>
      <c r="K23" s="16"/>
      <c r="L23" s="16"/>
      <c r="M23" s="17"/>
      <c r="N23" s="16" t="s">
        <v>71</v>
      </c>
      <c r="O23" s="17"/>
      <c r="P23" s="18" t="str">
        <f aca="false">IF(N23="Met","Met",IF(N23="Waived",IF(AND(ISNUMBER(O23),O23&lt;$C$1),"Expired waiver","Waived"),IF(AND(ISNUMBER(I23),I23&lt;$C$1),"Overdue","Open")))</f>
        <v>Open</v>
      </c>
      <c r="Q23" s="19" t="n">
        <f aca="false">IF(P23="Met","Closed",IF(P23="Waived",IF(ISNUMBER(O23),O23-$C$1,"n/a"),IF(ISNUMBER(I23),I23-$C$1,"n/a")))</f>
        <v>253</v>
      </c>
      <c r="R23" s="18" t="str">
        <f aca="false">IF((COUNTIFS($B$4:$B$23,B23,$E$4:$E$23,"Prior to commitment",$P$4:$P$23,"Open")+COUNTIFS($B$4:$B$23,B23,$E$4:$E$23,"Prior to commitment",$P$4:$P$23,"Overdue")+COUNTIFS($B$4:$B$23,B23,$E$4:$E$23,"Prior to commitment",$P$4:$P$23,"Expired waiver")+COUNTIFS($B$4:$B$23,B23,$E$4:$E$23,"Prior to first disbursement",$P$4:$P$23,"Open")+COUNTIFS($B$4:$B$23,B23,$E$4:$E$23,"Prior to first disbursement",$P$4:$P$23,"Overdue")+COUNTIFS($B$4:$B$23,B23,$E$4:$E$23,"Prior to first disbursement",$P$4:$P$23,"Expired waiver"))=0,"Yes | نعم","Hold | إيقاف")</f>
        <v>Yes | نعم</v>
      </c>
      <c r="S23" s="14" t="s">
        <v>176</v>
      </c>
    </row>
  </sheetData>
  <dataValidations count="2">
    <dataValidation allowBlank="false" errorStyle="stop" operator="between" showDropDown="false" showErrorMessage="false" showInputMessage="false" sqref="N4:N23" type="list">
      <formula1>"Open,Met,Waived"</formula1>
      <formula2>0</formula2>
    </dataValidation>
    <dataValidation allowBlank="false" errorStyle="stop" operator="between" showDropDown="false" showErrorMessage="false" showInputMessage="false" sqref="E4:E23" type="list">
      <formula1>"Prior to commitment,Prior to first disbursement,Prior to subsequent disbursement,Ongoing / post-disbursement"</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H21"/>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4"/>
    <col collapsed="false" customWidth="true" hidden="false" outlineLevel="0" max="7" min="3" style="0" width="18"/>
    <col collapsed="false" customWidth="true" hidden="false" outlineLevel="0" max="8" min="8" style="0" width="28"/>
  </cols>
  <sheetData>
    <row r="2" customFormat="false" ht="15" hidden="false" customHeight="false" outlineLevel="0" collapsed="false">
      <c r="B2" s="1" t="s">
        <v>177</v>
      </c>
    </row>
    <row r="3" customFormat="false" ht="15" hidden="false" customHeight="false" outlineLevel="0" collapsed="false">
      <c r="B3" s="20" t="n">
        <f aca="false">'Register | السجل'!C1</f>
        <v>46315</v>
      </c>
    </row>
    <row r="5" customFormat="false" ht="15" hidden="false" customHeight="false" outlineLevel="0" collapsed="false">
      <c r="B5" s="21" t="s">
        <v>178</v>
      </c>
    </row>
    <row r="6" customFormat="false" ht="27.75" hidden="false" customHeight="true" outlineLevel="0" collapsed="false">
      <c r="B6" s="13" t="s">
        <v>179</v>
      </c>
      <c r="C6" s="13" t="s">
        <v>180</v>
      </c>
      <c r="D6" s="13" t="s">
        <v>181</v>
      </c>
      <c r="E6" s="13" t="s">
        <v>182</v>
      </c>
      <c r="F6" s="13" t="s">
        <v>183</v>
      </c>
      <c r="G6" s="13" t="s">
        <v>184</v>
      </c>
      <c r="H6" s="13" t="s">
        <v>185</v>
      </c>
    </row>
    <row r="7" customFormat="false" ht="21.75" hidden="false" customHeight="true" outlineLevel="0" collapsed="false">
      <c r="B7" s="22" t="s">
        <v>38</v>
      </c>
      <c r="C7" s="23" t="s">
        <v>39</v>
      </c>
      <c r="D7" s="24" t="n">
        <f aca="false">COUNTIF('Register | السجل'!$B$4:$B$23,B7)</f>
        <v>4</v>
      </c>
      <c r="E7" s="24" t="n">
        <f aca="false">COUNTIFS('Register | السجل'!$B$4:$B$23,B7,'Register | السجل'!$P$4:$P$23,"Met")</f>
        <v>3</v>
      </c>
      <c r="F7" s="24" t="n">
        <f aca="false">COUNTIFS('Register | السجل'!$B$4:$B$23,B7,'Register | السجل'!$P$4:$P$23,"Waived")</f>
        <v>0</v>
      </c>
      <c r="G7" s="24" t="n">
        <f aca="false">D7-E7-F7</f>
        <v>1</v>
      </c>
      <c r="H7" s="18" t="str">
        <f aca="false">IF((COUNTIFS('Register | السجل'!$B$4:$B$23,B7,'Register | السجل'!$E$4:$E$23,"Prior to commitment",'Register | السجل'!$P$4:$P$23,"&lt;&gt;Met",'Register | السجل'!$P$4:$P$23,"&lt;&gt;Waived")+COUNTIFS('Register | السجل'!$B$4:$B$23,B7,'Register | السجل'!$E$4:$E$23,"Prior to first disbursement",'Register | السجل'!$P$4:$P$23,"&lt;&gt;Met",'Register | السجل'!$P$4:$P$23,"&lt;&gt;Waived"))=0,"Ready to disburse | جاهز للصرف","HOLD | إيقاف الصرف")</f>
        <v>Ready to disburse | جاهز للصرف</v>
      </c>
    </row>
    <row r="8" customFormat="false" ht="21.75" hidden="false" customHeight="true" outlineLevel="0" collapsed="false">
      <c r="B8" s="22" t="s">
        <v>74</v>
      </c>
      <c r="C8" s="23" t="s">
        <v>75</v>
      </c>
      <c r="D8" s="24" t="n">
        <f aca="false">COUNTIF('Register | السجل'!$B$4:$B$23,B8)</f>
        <v>3</v>
      </c>
      <c r="E8" s="24" t="n">
        <f aca="false">COUNTIFS('Register | السجل'!$B$4:$B$23,B8,'Register | السجل'!$P$4:$P$23,"Met")</f>
        <v>1</v>
      </c>
      <c r="F8" s="24" t="n">
        <f aca="false">COUNTIFS('Register | السجل'!$B$4:$B$23,B8,'Register | السجل'!$P$4:$P$23,"Waived")</f>
        <v>1</v>
      </c>
      <c r="G8" s="24" t="n">
        <f aca="false">D8-E8-F8</f>
        <v>1</v>
      </c>
      <c r="H8" s="18" t="str">
        <f aca="false">IF((COUNTIFS('Register | السجل'!$B$4:$B$23,B8,'Register | السجل'!$E$4:$E$23,"Prior to commitment",'Register | السجل'!$P$4:$P$23,"&lt;&gt;Met",'Register | السجل'!$P$4:$P$23,"&lt;&gt;Waived")+COUNTIFS('Register | السجل'!$B$4:$B$23,B8,'Register | السجل'!$E$4:$E$23,"Prior to first disbursement",'Register | السجل'!$P$4:$P$23,"&lt;&gt;Met",'Register | السجل'!$P$4:$P$23,"&lt;&gt;Waived"))=0,"Ready to disburse | جاهز للصرف","HOLD | إيقاف الصرف")</f>
        <v>Ready to disburse | جاهز للصرف</v>
      </c>
    </row>
    <row r="9" customFormat="false" ht="21.75" hidden="false" customHeight="true" outlineLevel="0" collapsed="false">
      <c r="B9" s="22" t="s">
        <v>96</v>
      </c>
      <c r="C9" s="23" t="s">
        <v>97</v>
      </c>
      <c r="D9" s="24" t="n">
        <f aca="false">COUNTIF('Register | السجل'!$B$4:$B$23,B9)</f>
        <v>3</v>
      </c>
      <c r="E9" s="24" t="n">
        <f aca="false">COUNTIFS('Register | السجل'!$B$4:$B$23,B9,'Register | السجل'!$P$4:$P$23,"Met")</f>
        <v>2</v>
      </c>
      <c r="F9" s="24" t="n">
        <f aca="false">COUNTIFS('Register | السجل'!$B$4:$B$23,B9,'Register | السجل'!$P$4:$P$23,"Waived")</f>
        <v>0</v>
      </c>
      <c r="G9" s="24" t="n">
        <f aca="false">D9-E9-F9</f>
        <v>1</v>
      </c>
      <c r="H9" s="18" t="str">
        <f aca="false">IF((COUNTIFS('Register | السجل'!$B$4:$B$23,B9,'Register | السجل'!$E$4:$E$23,"Prior to commitment",'Register | السجل'!$P$4:$P$23,"&lt;&gt;Met",'Register | السجل'!$P$4:$P$23,"&lt;&gt;Waived")+COUNTIFS('Register | السجل'!$B$4:$B$23,B9,'Register | السجل'!$E$4:$E$23,"Prior to first disbursement",'Register | السجل'!$P$4:$P$23,"&lt;&gt;Met",'Register | السجل'!$P$4:$P$23,"&lt;&gt;Waived"))=0,"Ready to disburse | جاهز للصرف","HOLD | إيقاف الصرف")</f>
        <v>HOLD | إيقاف الصرف</v>
      </c>
    </row>
    <row r="10" customFormat="false" ht="21.75" hidden="false" customHeight="true" outlineLevel="0" collapsed="false">
      <c r="B10" s="22" t="s">
        <v>116</v>
      </c>
      <c r="C10" s="23" t="s">
        <v>117</v>
      </c>
      <c r="D10" s="24" t="n">
        <f aca="false">COUNTIF('Register | السجل'!$B$4:$B$23,B10)</f>
        <v>2</v>
      </c>
      <c r="E10" s="24" t="n">
        <f aca="false">COUNTIFS('Register | السجل'!$B$4:$B$23,B10,'Register | السجل'!$P$4:$P$23,"Met")</f>
        <v>1</v>
      </c>
      <c r="F10" s="24" t="n">
        <f aca="false">COUNTIFS('Register | السجل'!$B$4:$B$23,B10,'Register | السجل'!$P$4:$P$23,"Waived")</f>
        <v>0</v>
      </c>
      <c r="G10" s="24" t="n">
        <f aca="false">D10-E10-F10</f>
        <v>1</v>
      </c>
      <c r="H10" s="18" t="str">
        <f aca="false">IF((COUNTIFS('Register | السجل'!$B$4:$B$23,B10,'Register | السجل'!$E$4:$E$23,"Prior to commitment",'Register | السجل'!$P$4:$P$23,"&lt;&gt;Met",'Register | السجل'!$P$4:$P$23,"&lt;&gt;Waived")+COUNTIFS('Register | السجل'!$B$4:$B$23,B10,'Register | السجل'!$E$4:$E$23,"Prior to first disbursement",'Register | السجل'!$P$4:$P$23,"&lt;&gt;Met",'Register | السجل'!$P$4:$P$23,"&lt;&gt;Waived"))=0,"Ready to disburse | جاهز للصرف","HOLD | إيقاف الصرف")</f>
        <v>HOLD | إيقاف الصرف</v>
      </c>
    </row>
    <row r="11" customFormat="false" ht="21.75" hidden="false" customHeight="true" outlineLevel="0" collapsed="false">
      <c r="B11" s="22" t="s">
        <v>130</v>
      </c>
      <c r="C11" s="23" t="s">
        <v>131</v>
      </c>
      <c r="D11" s="24" t="n">
        <f aca="false">COUNTIF('Register | السجل'!$B$4:$B$23,B11)</f>
        <v>3</v>
      </c>
      <c r="E11" s="24" t="n">
        <f aca="false">COUNTIFS('Register | السجل'!$B$4:$B$23,B11,'Register | السجل'!$P$4:$P$23,"Met")</f>
        <v>2</v>
      </c>
      <c r="F11" s="24" t="n">
        <f aca="false">COUNTIFS('Register | السجل'!$B$4:$B$23,B11,'Register | السجل'!$P$4:$P$23,"Waived")</f>
        <v>0</v>
      </c>
      <c r="G11" s="24" t="n">
        <f aca="false">D11-E11-F11</f>
        <v>1</v>
      </c>
      <c r="H11" s="18" t="str">
        <f aca="false">IF((COUNTIFS('Register | السجل'!$B$4:$B$23,B11,'Register | السجل'!$E$4:$E$23,"Prior to commitment",'Register | السجل'!$P$4:$P$23,"&lt;&gt;Met",'Register | السجل'!$P$4:$P$23,"&lt;&gt;Waived")+COUNTIFS('Register | السجل'!$B$4:$B$23,B11,'Register | السجل'!$E$4:$E$23,"Prior to first disbursement",'Register | السجل'!$P$4:$P$23,"&lt;&gt;Met",'Register | السجل'!$P$4:$P$23,"&lt;&gt;Waived"))=0,"Ready to disburse | جاهز للصرف","HOLD | إيقاف الصرف")</f>
        <v>Ready to disburse | جاهز للصرف</v>
      </c>
    </row>
    <row r="12" customFormat="false" ht="21.75" hidden="false" customHeight="true" outlineLevel="0" collapsed="false">
      <c r="B12" s="22" t="s">
        <v>149</v>
      </c>
      <c r="C12" s="23" t="s">
        <v>150</v>
      </c>
      <c r="D12" s="24" t="n">
        <f aca="false">COUNTIF('Register | السجل'!$B$4:$B$23,B12)</f>
        <v>5</v>
      </c>
      <c r="E12" s="24" t="n">
        <f aca="false">COUNTIFS('Register | السجل'!$B$4:$B$23,B12,'Register | السجل'!$P$4:$P$23,"Met")</f>
        <v>2</v>
      </c>
      <c r="F12" s="24" t="n">
        <f aca="false">COUNTIFS('Register | السجل'!$B$4:$B$23,B12,'Register | السجل'!$P$4:$P$23,"Waived")</f>
        <v>0</v>
      </c>
      <c r="G12" s="24" t="n">
        <f aca="false">D12-E12-F12</f>
        <v>3</v>
      </c>
      <c r="H12" s="18" t="str">
        <f aca="false">IF((COUNTIFS('Register | السجل'!$B$4:$B$23,B12,'Register | السجل'!$E$4:$E$23,"Prior to commitment",'Register | السجل'!$P$4:$P$23,"&lt;&gt;Met",'Register | السجل'!$P$4:$P$23,"&lt;&gt;Waived")+COUNTIFS('Register | السجل'!$B$4:$B$23,B12,'Register | السجل'!$E$4:$E$23,"Prior to first disbursement",'Register | السجل'!$P$4:$P$23,"&lt;&gt;Met",'Register | السجل'!$P$4:$P$23,"&lt;&gt;Waived"))=0,"Ready to disburse | جاهز للصرف","HOLD | إيقاف الصرف")</f>
        <v>Ready to disburse | جاهز للصرف</v>
      </c>
    </row>
    <row r="13" customFormat="false" ht="15" hidden="false" customHeight="false" outlineLevel="0" collapsed="false">
      <c r="B13" s="25" t="s">
        <v>186</v>
      </c>
      <c r="C13" s="26" t="s">
        <v>187</v>
      </c>
      <c r="D13" s="27" t="n">
        <f aca="false">SUM(D7:D12)</f>
        <v>20</v>
      </c>
      <c r="E13" s="27" t="n">
        <f aca="false">SUM(E7:E12)</f>
        <v>11</v>
      </c>
      <c r="F13" s="27" t="n">
        <f aca="false">SUM(F7:F12)</f>
        <v>1</v>
      </c>
      <c r="G13" s="27" t="n">
        <f aca="false">SUM(G7:G12)</f>
        <v>8</v>
      </c>
      <c r="H13" s="28" t="str">
        <f aca="false">COUNTIF(H7:H12,"Ready*")&amp;" of 6 ready"</f>
        <v>4 of 6 ready</v>
      </c>
    </row>
    <row r="15" customFormat="false" ht="15" hidden="false" customHeight="false" outlineLevel="0" collapsed="false">
      <c r="B15" s="21" t="s">
        <v>188</v>
      </c>
    </row>
    <row r="16" customFormat="false" ht="27.75" hidden="false" customHeight="true" outlineLevel="0" collapsed="false">
      <c r="B16" s="13" t="s">
        <v>22</v>
      </c>
      <c r="C16" s="13" t="s">
        <v>182</v>
      </c>
      <c r="D16" s="13" t="s">
        <v>183</v>
      </c>
      <c r="E16" s="13" t="s">
        <v>189</v>
      </c>
      <c r="F16" s="13" t="s">
        <v>190</v>
      </c>
      <c r="G16" s="13" t="s">
        <v>191</v>
      </c>
      <c r="H16" s="13" t="s">
        <v>192</v>
      </c>
    </row>
    <row r="17" customFormat="false" ht="21.75" hidden="false" customHeight="true" outlineLevel="0" collapsed="false">
      <c r="B17" s="22" t="s">
        <v>41</v>
      </c>
      <c r="C17" s="29" t="n">
        <f aca="false">COUNTIFS('Register | السجل'!$E$4:$E$23,$B17,'Register | السجل'!$P$4:$P$23,"Met")</f>
        <v>6</v>
      </c>
      <c r="D17" s="29" t="n">
        <f aca="false">COUNTIFS('Register | السجل'!$E$4:$E$23,$B17,'Register | السجل'!$P$4:$P$23,"Waived")</f>
        <v>0</v>
      </c>
      <c r="E17" s="29" t="n">
        <f aca="false">COUNTIFS('Register | السجل'!$E$4:$E$23,$B17,'Register | السجل'!$P$4:$P$23,"Open")</f>
        <v>0</v>
      </c>
      <c r="F17" s="29" t="n">
        <f aca="false">COUNTIFS('Register | السجل'!$E$4:$E$23,$B17,'Register | السجل'!$P$4:$P$23,"Overdue")</f>
        <v>0</v>
      </c>
      <c r="G17" s="29" t="n">
        <f aca="false">COUNTIFS('Register | السجل'!$E$4:$E$23,$B17,'Register | السجل'!$P$4:$P$23,"Expired waiver")</f>
        <v>0</v>
      </c>
      <c r="H17" s="30" t="n">
        <f aca="false">SUM(C17:G17)</f>
        <v>6</v>
      </c>
    </row>
    <row r="18" customFormat="false" ht="21.75" hidden="false" customHeight="true" outlineLevel="0" collapsed="false">
      <c r="B18" s="22" t="s">
        <v>51</v>
      </c>
      <c r="C18" s="29" t="n">
        <f aca="false">COUNTIFS('Register | السجل'!$E$4:$E$23,$B18,'Register | السجل'!$P$4:$P$23,"Met")</f>
        <v>5</v>
      </c>
      <c r="D18" s="29" t="n">
        <f aca="false">COUNTIFS('Register | السجل'!$E$4:$E$23,$B18,'Register | السجل'!$P$4:$P$23,"Waived")</f>
        <v>1</v>
      </c>
      <c r="E18" s="29" t="n">
        <f aca="false">COUNTIFS('Register | السجل'!$E$4:$E$23,$B18,'Register | السجل'!$P$4:$P$23,"Open")</f>
        <v>0</v>
      </c>
      <c r="F18" s="29" t="n">
        <f aca="false">COUNTIFS('Register | السجل'!$E$4:$E$23,$B18,'Register | السجل'!$P$4:$P$23,"Overdue")</f>
        <v>1</v>
      </c>
      <c r="G18" s="29" t="n">
        <f aca="false">COUNTIFS('Register | السجل'!$E$4:$E$23,$B18,'Register | السجل'!$P$4:$P$23,"Expired waiver")</f>
        <v>1</v>
      </c>
      <c r="H18" s="30" t="n">
        <f aca="false">SUM(C18:G18)</f>
        <v>8</v>
      </c>
    </row>
    <row r="19" customFormat="false" ht="21.75" hidden="false" customHeight="true" outlineLevel="0" collapsed="false">
      <c r="B19" s="22" t="s">
        <v>90</v>
      </c>
      <c r="C19" s="29" t="n">
        <f aca="false">COUNTIFS('Register | السجل'!$E$4:$E$23,$B19,'Register | السجل'!$P$4:$P$23,"Met")</f>
        <v>0</v>
      </c>
      <c r="D19" s="29" t="n">
        <f aca="false">COUNTIFS('Register | السجل'!$E$4:$E$23,$B19,'Register | السجل'!$P$4:$P$23,"Waived")</f>
        <v>0</v>
      </c>
      <c r="E19" s="29" t="n">
        <f aca="false">COUNTIFS('Register | السجل'!$E$4:$E$23,$B19,'Register | السجل'!$P$4:$P$23,"Open")</f>
        <v>2</v>
      </c>
      <c r="F19" s="29" t="n">
        <f aca="false">COUNTIFS('Register | السجل'!$E$4:$E$23,$B19,'Register | السجل'!$P$4:$P$23,"Overdue")</f>
        <v>0</v>
      </c>
      <c r="G19" s="29" t="n">
        <f aca="false">COUNTIFS('Register | السجل'!$E$4:$E$23,$B19,'Register | السجل'!$P$4:$P$23,"Expired waiver")</f>
        <v>0</v>
      </c>
      <c r="H19" s="30" t="n">
        <f aca="false">SUM(C19:G19)</f>
        <v>2</v>
      </c>
    </row>
    <row r="20" customFormat="false" ht="21.75" hidden="false" customHeight="true" outlineLevel="0" collapsed="false">
      <c r="B20" s="22" t="s">
        <v>66</v>
      </c>
      <c r="C20" s="29" t="n">
        <f aca="false">COUNTIFS('Register | السجل'!$E$4:$E$23,$B20,'Register | السجل'!$P$4:$P$23,"Met")</f>
        <v>0</v>
      </c>
      <c r="D20" s="29" t="n">
        <f aca="false">COUNTIFS('Register | السجل'!$E$4:$E$23,$B20,'Register | السجل'!$P$4:$P$23,"Waived")</f>
        <v>0</v>
      </c>
      <c r="E20" s="29" t="n">
        <f aca="false">COUNTIFS('Register | السجل'!$E$4:$E$23,$B20,'Register | السجل'!$P$4:$P$23,"Open")</f>
        <v>4</v>
      </c>
      <c r="F20" s="29" t="n">
        <f aca="false">COUNTIFS('Register | السجل'!$E$4:$E$23,$B20,'Register | السجل'!$P$4:$P$23,"Overdue")</f>
        <v>0</v>
      </c>
      <c r="G20" s="29" t="n">
        <f aca="false">COUNTIFS('Register | السجل'!$E$4:$E$23,$B20,'Register | السجل'!$P$4:$P$23,"Expired waiver")</f>
        <v>0</v>
      </c>
      <c r="H20" s="30" t="n">
        <f aca="false">SUM(C20:G20)</f>
        <v>4</v>
      </c>
    </row>
    <row r="21" customFormat="false" ht="15" hidden="false" customHeight="false" outlineLevel="0" collapsed="false">
      <c r="B21" s="25" t="s">
        <v>186</v>
      </c>
      <c r="C21" s="27" t="n">
        <f aca="false">SUM(C17:C20)</f>
        <v>11</v>
      </c>
      <c r="D21" s="27" t="n">
        <f aca="false">SUM(D17:D20)</f>
        <v>1</v>
      </c>
      <c r="E21" s="27" t="n">
        <f aca="false">SUM(E17:E20)</f>
        <v>6</v>
      </c>
      <c r="F21" s="27" t="n">
        <f aca="false">SUM(F17:F20)</f>
        <v>1</v>
      </c>
      <c r="G21" s="27" t="n">
        <f aca="false">SUM(G17:G20)</f>
        <v>1</v>
      </c>
      <c r="H21" s="27" t="n">
        <f aca="false">SUM(H17:H20)</f>
        <v>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3"/>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4"/>
    <col collapsed="false" customWidth="true" hidden="false" outlineLevel="0" max="4" min="3" style="0" width="46"/>
    <col collapsed="false" customWidth="true" hidden="false" outlineLevel="0" max="5" min="5" style="0" width="28"/>
    <col collapsed="false" customWidth="true" hidden="false" outlineLevel="0" max="6" min="6" style="0" width="32"/>
  </cols>
  <sheetData>
    <row r="1" customFormat="false" ht="30" hidden="false" customHeight="true" outlineLevel="0" collapsed="false">
      <c r="A1" s="13" t="s">
        <v>193</v>
      </c>
      <c r="B1" s="13" t="s">
        <v>22</v>
      </c>
      <c r="C1" s="13" t="s">
        <v>194</v>
      </c>
      <c r="D1" s="13" t="s">
        <v>195</v>
      </c>
      <c r="E1" s="13" t="s">
        <v>196</v>
      </c>
      <c r="F1" s="13" t="s">
        <v>197</v>
      </c>
    </row>
    <row r="2" customFormat="false" ht="37.5" hidden="false" customHeight="true" outlineLevel="0" collapsed="false">
      <c r="A2" s="14" t="s">
        <v>198</v>
      </c>
      <c r="B2" s="14" t="s">
        <v>41</v>
      </c>
      <c r="C2" s="14" t="s">
        <v>199</v>
      </c>
      <c r="D2" s="31" t="s">
        <v>200</v>
      </c>
      <c r="E2" s="14" t="s">
        <v>201</v>
      </c>
      <c r="F2" s="14" t="s">
        <v>202</v>
      </c>
    </row>
    <row r="3" customFormat="false" ht="37.5" hidden="false" customHeight="true" outlineLevel="0" collapsed="false">
      <c r="A3" s="14" t="s">
        <v>203</v>
      </c>
      <c r="B3" s="14" t="s">
        <v>41</v>
      </c>
      <c r="C3" s="14" t="s">
        <v>204</v>
      </c>
      <c r="D3" s="31" t="s">
        <v>205</v>
      </c>
      <c r="E3" s="14" t="s">
        <v>206</v>
      </c>
      <c r="F3" s="14" t="s">
        <v>207</v>
      </c>
    </row>
    <row r="4" customFormat="false" ht="37.5" hidden="false" customHeight="true" outlineLevel="0" collapsed="false">
      <c r="A4" s="14" t="s">
        <v>208</v>
      </c>
      <c r="B4" s="14" t="s">
        <v>41</v>
      </c>
      <c r="C4" s="14" t="s">
        <v>209</v>
      </c>
      <c r="D4" s="31" t="s">
        <v>210</v>
      </c>
      <c r="E4" s="14" t="s">
        <v>211</v>
      </c>
      <c r="F4" s="14" t="s">
        <v>212</v>
      </c>
    </row>
    <row r="5" customFormat="false" ht="37.5" hidden="false" customHeight="true" outlineLevel="0" collapsed="false">
      <c r="A5" s="14" t="s">
        <v>213</v>
      </c>
      <c r="B5" s="14" t="s">
        <v>51</v>
      </c>
      <c r="C5" s="14" t="s">
        <v>214</v>
      </c>
      <c r="D5" s="31" t="s">
        <v>215</v>
      </c>
      <c r="E5" s="14" t="s">
        <v>216</v>
      </c>
      <c r="F5" s="14" t="s">
        <v>217</v>
      </c>
    </row>
    <row r="6" customFormat="false" ht="37.5" hidden="false" customHeight="true" outlineLevel="0" collapsed="false">
      <c r="A6" s="14" t="s">
        <v>218</v>
      </c>
      <c r="B6" s="14" t="s">
        <v>51</v>
      </c>
      <c r="C6" s="14" t="s">
        <v>219</v>
      </c>
      <c r="D6" s="31" t="s">
        <v>220</v>
      </c>
      <c r="E6" s="14" t="s">
        <v>221</v>
      </c>
      <c r="F6" s="14" t="s">
        <v>222</v>
      </c>
    </row>
    <row r="7" customFormat="false" ht="37.5" hidden="false" customHeight="true" outlineLevel="0" collapsed="false">
      <c r="A7" s="14" t="s">
        <v>223</v>
      </c>
      <c r="B7" s="14" t="s">
        <v>51</v>
      </c>
      <c r="C7" s="14" t="s">
        <v>224</v>
      </c>
      <c r="D7" s="31" t="s">
        <v>225</v>
      </c>
      <c r="E7" s="14" t="s">
        <v>226</v>
      </c>
      <c r="F7" s="14" t="s">
        <v>227</v>
      </c>
    </row>
    <row r="8" customFormat="false" ht="37.5" hidden="false" customHeight="true" outlineLevel="0" collapsed="false">
      <c r="A8" s="14" t="s">
        <v>228</v>
      </c>
      <c r="B8" s="14" t="s">
        <v>51</v>
      </c>
      <c r="C8" s="14" t="s">
        <v>229</v>
      </c>
      <c r="D8" s="31" t="s">
        <v>230</v>
      </c>
      <c r="E8" s="14" t="s">
        <v>231</v>
      </c>
      <c r="F8" s="14" t="s">
        <v>232</v>
      </c>
    </row>
    <row r="9" customFormat="false" ht="37.5" hidden="false" customHeight="true" outlineLevel="0" collapsed="false">
      <c r="A9" s="14" t="s">
        <v>233</v>
      </c>
      <c r="B9" s="14" t="s">
        <v>51</v>
      </c>
      <c r="C9" s="14" t="s">
        <v>234</v>
      </c>
      <c r="D9" s="31" t="s">
        <v>235</v>
      </c>
      <c r="E9" s="14" t="s">
        <v>236</v>
      </c>
      <c r="F9" s="14" t="s">
        <v>237</v>
      </c>
    </row>
    <row r="10" customFormat="false" ht="37.5" hidden="false" customHeight="true" outlineLevel="0" collapsed="false">
      <c r="A10" s="14" t="s">
        <v>238</v>
      </c>
      <c r="B10" s="14" t="s">
        <v>90</v>
      </c>
      <c r="C10" s="14" t="s">
        <v>239</v>
      </c>
      <c r="D10" s="31" t="s">
        <v>240</v>
      </c>
      <c r="E10" s="14" t="s">
        <v>241</v>
      </c>
      <c r="F10" s="14" t="s">
        <v>242</v>
      </c>
    </row>
    <row r="11" customFormat="false" ht="37.5" hidden="false" customHeight="true" outlineLevel="0" collapsed="false">
      <c r="A11" s="14" t="s">
        <v>243</v>
      </c>
      <c r="B11" s="14" t="s">
        <v>66</v>
      </c>
      <c r="C11" s="14" t="s">
        <v>244</v>
      </c>
      <c r="D11" s="31" t="s">
        <v>245</v>
      </c>
      <c r="E11" s="14" t="s">
        <v>246</v>
      </c>
      <c r="F11" s="14" t="s">
        <v>247</v>
      </c>
    </row>
    <row r="12" customFormat="false" ht="37.5" hidden="false" customHeight="true" outlineLevel="0" collapsed="false">
      <c r="A12" s="14" t="s">
        <v>248</v>
      </c>
      <c r="B12" s="14" t="s">
        <v>66</v>
      </c>
      <c r="C12" s="14" t="s">
        <v>249</v>
      </c>
      <c r="D12" s="31" t="s">
        <v>250</v>
      </c>
      <c r="E12" s="14" t="s">
        <v>251</v>
      </c>
      <c r="F12" s="14" t="s">
        <v>252</v>
      </c>
    </row>
    <row r="13" customFormat="false" ht="37.5" hidden="false" customHeight="true" outlineLevel="0" collapsed="false">
      <c r="A13" s="14" t="s">
        <v>253</v>
      </c>
      <c r="B13" s="14" t="s">
        <v>66</v>
      </c>
      <c r="C13" s="14" t="s">
        <v>254</v>
      </c>
      <c r="D13" s="31" t="s">
        <v>255</v>
      </c>
      <c r="E13" s="14" t="s">
        <v>256</v>
      </c>
      <c r="F13" s="14" t="s">
        <v>257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6"/>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2"/>
    <col collapsed="false" customWidth="true" hidden="false" outlineLevel="0" max="3" min="3" style="0" width="34"/>
    <col collapsed="false" customWidth="true" hidden="false" outlineLevel="0" max="4" min="4" style="0" width="38"/>
    <col collapsed="false" customWidth="true" hidden="false" outlineLevel="0" max="5" min="5" style="0" width="22"/>
    <col collapsed="false" customWidth="true" hidden="false" outlineLevel="0" max="6" min="6" style="0" width="16"/>
    <col collapsed="false" customWidth="true" hidden="false" outlineLevel="0" max="7" min="7" style="0" width="15"/>
    <col collapsed="false" customWidth="true" hidden="false" outlineLevel="0" max="8" min="8" style="0" width="30"/>
    <col collapsed="false" customWidth="true" hidden="false" outlineLevel="0" max="9" min="9" style="0" width="16"/>
  </cols>
  <sheetData>
    <row r="1" customFormat="false" ht="27.75" hidden="false" customHeight="true" outlineLevel="0" collapsed="false">
      <c r="A1" s="13" t="s">
        <v>258</v>
      </c>
      <c r="B1" s="13" t="s">
        <v>179</v>
      </c>
      <c r="C1" s="13" t="s">
        <v>259</v>
      </c>
      <c r="D1" s="13" t="s">
        <v>260</v>
      </c>
      <c r="E1" s="13" t="s">
        <v>261</v>
      </c>
      <c r="F1" s="13" t="s">
        <v>262</v>
      </c>
      <c r="G1" s="13" t="s">
        <v>263</v>
      </c>
      <c r="H1" s="13" t="s">
        <v>264</v>
      </c>
      <c r="I1" s="13" t="s">
        <v>265</v>
      </c>
    </row>
    <row r="2" customFormat="false" ht="27.75" hidden="false" customHeight="true" outlineLevel="0" collapsed="false">
      <c r="A2" s="32" t="s">
        <v>266</v>
      </c>
      <c r="B2" s="32" t="s">
        <v>38</v>
      </c>
      <c r="C2" s="14" t="s">
        <v>267</v>
      </c>
      <c r="D2" s="14" t="s">
        <v>268</v>
      </c>
      <c r="E2" s="14" t="s">
        <v>269</v>
      </c>
      <c r="F2" s="32" t="s">
        <v>58</v>
      </c>
      <c r="G2" s="15" t="n">
        <v>46371</v>
      </c>
      <c r="H2" s="14" t="s">
        <v>270</v>
      </c>
      <c r="I2" s="32" t="s">
        <v>71</v>
      </c>
    </row>
    <row r="3" customFormat="false" ht="27.75" hidden="false" customHeight="true" outlineLevel="0" collapsed="false">
      <c r="A3" s="32" t="s">
        <v>271</v>
      </c>
      <c r="B3" s="32" t="s">
        <v>74</v>
      </c>
      <c r="C3" s="14" t="s">
        <v>272</v>
      </c>
      <c r="D3" s="14" t="s">
        <v>273</v>
      </c>
      <c r="E3" s="14" t="s">
        <v>152</v>
      </c>
      <c r="F3" s="32" t="s">
        <v>89</v>
      </c>
      <c r="G3" s="15" t="n">
        <v>46356</v>
      </c>
      <c r="H3" s="14" t="s">
        <v>274</v>
      </c>
      <c r="I3" s="32" t="s">
        <v>71</v>
      </c>
    </row>
    <row r="4" customFormat="false" ht="27.75" hidden="false" customHeight="true" outlineLevel="0" collapsed="false">
      <c r="A4" s="32" t="s">
        <v>275</v>
      </c>
      <c r="B4" s="32" t="s">
        <v>96</v>
      </c>
      <c r="C4" s="14" t="s">
        <v>276</v>
      </c>
      <c r="D4" s="14" t="s">
        <v>277</v>
      </c>
      <c r="E4" s="14" t="s">
        <v>106</v>
      </c>
      <c r="F4" s="32" t="s">
        <v>104</v>
      </c>
      <c r="G4" s="15" t="n">
        <v>46305</v>
      </c>
      <c r="H4" s="14" t="s">
        <v>278</v>
      </c>
      <c r="I4" s="32" t="s">
        <v>279</v>
      </c>
    </row>
    <row r="5" customFormat="false" ht="27.75" hidden="false" customHeight="true" outlineLevel="0" collapsed="false">
      <c r="A5" s="32" t="s">
        <v>280</v>
      </c>
      <c r="B5" s="32" t="s">
        <v>130</v>
      </c>
      <c r="C5" s="14" t="s">
        <v>281</v>
      </c>
      <c r="D5" s="14" t="s">
        <v>282</v>
      </c>
      <c r="E5" s="14" t="s">
        <v>283</v>
      </c>
      <c r="F5" s="32" t="s">
        <v>137</v>
      </c>
      <c r="G5" s="15" t="n">
        <v>46314</v>
      </c>
      <c r="H5" s="14" t="s">
        <v>284</v>
      </c>
      <c r="I5" s="32" t="s">
        <v>285</v>
      </c>
    </row>
    <row r="6" customFormat="false" ht="27.75" hidden="false" customHeight="true" outlineLevel="0" collapsed="false">
      <c r="A6" s="32" t="s">
        <v>286</v>
      </c>
      <c r="B6" s="32" t="s">
        <v>149</v>
      </c>
      <c r="C6" s="14" t="s">
        <v>287</v>
      </c>
      <c r="D6" s="14" t="s">
        <v>288</v>
      </c>
      <c r="E6" s="14" t="s">
        <v>289</v>
      </c>
      <c r="F6" s="32" t="s">
        <v>162</v>
      </c>
      <c r="G6" s="15" t="n">
        <v>46371</v>
      </c>
      <c r="H6" s="14" t="s">
        <v>290</v>
      </c>
      <c r="I6" s="32" t="s">
        <v>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6"/>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6796875" defaultRowHeight="15" zeroHeight="false" outlineLevelRow="0" outlineLevelCol="0"/>
  <cols>
    <col collapsed="false" customWidth="true" hidden="false" outlineLevel="0" max="4" min="1" style="0" width="30"/>
  </cols>
  <sheetData>
    <row r="1" customFormat="false" ht="15" hidden="false" customHeight="false" outlineLevel="0" collapsed="false">
      <c r="A1" s="33" t="s">
        <v>291</v>
      </c>
      <c r="B1" s="33" t="s">
        <v>292</v>
      </c>
      <c r="C1" s="33" t="s">
        <v>293</v>
      </c>
      <c r="D1" s="33" t="s">
        <v>294</v>
      </c>
    </row>
    <row r="2" customFormat="false" ht="15" hidden="false" customHeight="false" outlineLevel="0" collapsed="false">
      <c r="A2" s="34" t="s">
        <v>41</v>
      </c>
      <c r="B2" s="34" t="s">
        <v>71</v>
      </c>
      <c r="C2" s="34" t="s">
        <v>48</v>
      </c>
      <c r="D2" s="34" t="s">
        <v>98</v>
      </c>
    </row>
    <row r="3" customFormat="false" ht="15" hidden="false" customHeight="false" outlineLevel="0" collapsed="false">
      <c r="A3" s="34" t="s">
        <v>51</v>
      </c>
      <c r="B3" s="34" t="s">
        <v>48</v>
      </c>
      <c r="C3" s="34" t="s">
        <v>87</v>
      </c>
      <c r="D3" s="34" t="s">
        <v>40</v>
      </c>
    </row>
    <row r="4" customFormat="false" ht="15" hidden="false" customHeight="false" outlineLevel="0" collapsed="false">
      <c r="A4" s="34" t="s">
        <v>90</v>
      </c>
      <c r="B4" s="34" t="s">
        <v>87</v>
      </c>
      <c r="C4" s="34" t="s">
        <v>71</v>
      </c>
      <c r="D4" s="34" t="s">
        <v>295</v>
      </c>
    </row>
    <row r="5" customFormat="false" ht="15" hidden="false" customHeight="false" outlineLevel="0" collapsed="false">
      <c r="A5" s="34" t="s">
        <v>66</v>
      </c>
      <c r="C5" s="34" t="s">
        <v>279</v>
      </c>
    </row>
    <row r="6" customFormat="false" ht="15" hidden="false" customHeight="false" outlineLevel="0" collapsed="false">
      <c r="C6" s="34" t="s">
        <v>296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LibreOffice/7.4.7.2$Linux_X86_64 LibreOffice_project/40$Build-2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2026-10-20T09:00:00Z</dcterms:created>
  <dc:creator>Condition Precedent</dc:creator>
  <dc:description/>
  <dc:language>en-US</dc:language>
  <cp:lastModifiedBy>Condition Precedent</cp:lastModifiedBy>
  <dcterms:modified xsi:type="dcterms:W3CDTF">2026-10-20T00:11:41Z</dcterms:modified>
  <cp:revision>0</cp:revision>
  <dc:subject/>
  <dc:title>Conditions precedent &amp; post-signing E&amp;S tracker</dc:title>
</cp:coreProperties>
</file>

<file path=docProps/custom.xml><?xml version="1.0" encoding="utf-8"?>
<Properties xmlns="http://schemas.openxmlformats.org/officeDocument/2006/custom-properties" xmlns:vt="http://schemas.openxmlformats.org/officeDocument/2006/docPropsVTypes"/>
</file>